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everyone\University sponsored grants and awards\UEC Reimbursements\zz-Current Forms and Flowchart\"/>
    </mc:Choice>
  </mc:AlternateContent>
  <bookViews>
    <workbookView xWindow="0" yWindow="60" windowWidth="18120" windowHeight="7905"/>
  </bookViews>
  <sheets>
    <sheet name="1. Recipient to Complete" sheetId="40" r:id="rId1"/>
    <sheet name="2.Funding Source to Complete" sheetId="41" r:id="rId2"/>
    <sheet name="3.Office Use Only" sheetId="35" r:id="rId3"/>
    <sheet name="Lists" sheetId="39" state="hidden" r:id="rId4"/>
  </sheets>
  <definedNames>
    <definedName name="AcctLists">Lists!$A$1:$A$131</definedName>
    <definedName name="How_was_it_paid?">Lists!$G$1:$G$5</definedName>
    <definedName name="_xlnm.Print_Area" localSheetId="0">'1. Recipient to Complete'!$A$1:$P$53</definedName>
    <definedName name="_xlnm.Print_Area" localSheetId="1">'2.Funding Source to Complete'!$A$1:$M$47</definedName>
    <definedName name="_xlnm.Print_Area" localSheetId="2">'3.Office Use Only'!$A$1:$T$48</definedName>
  </definedNames>
  <calcPr calcId="162913" fullPrecision="0"/>
</workbook>
</file>

<file path=xl/calcChain.xml><?xml version="1.0" encoding="utf-8"?>
<calcChain xmlns="http://schemas.openxmlformats.org/spreadsheetml/2006/main">
  <c r="K15" i="40" l="1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K53" i="40"/>
  <c r="K54" i="40"/>
  <c r="K55" i="40"/>
  <c r="K56" i="40"/>
  <c r="K57" i="40"/>
  <c r="K58" i="40"/>
  <c r="K59" i="40"/>
  <c r="K60" i="40"/>
  <c r="K61" i="40"/>
  <c r="K62" i="40"/>
  <c r="K63" i="40"/>
  <c r="K64" i="40"/>
  <c r="K65" i="40"/>
  <c r="K66" i="40"/>
  <c r="K67" i="40"/>
  <c r="K68" i="40"/>
  <c r="K69" i="40"/>
  <c r="K70" i="40"/>
  <c r="K71" i="40"/>
  <c r="K72" i="40"/>
  <c r="K73" i="40"/>
  <c r="K74" i="40"/>
  <c r="K75" i="40"/>
  <c r="K76" i="40"/>
  <c r="K77" i="40"/>
  <c r="K78" i="40"/>
  <c r="K79" i="40"/>
  <c r="K80" i="40"/>
  <c r="K81" i="40"/>
  <c r="K82" i="40"/>
  <c r="K83" i="40"/>
  <c r="K84" i="40"/>
  <c r="K85" i="40"/>
  <c r="K86" i="40"/>
  <c r="K87" i="40"/>
  <c r="K88" i="40"/>
  <c r="K89" i="40"/>
  <c r="K90" i="40"/>
  <c r="K91" i="40"/>
  <c r="K92" i="40"/>
  <c r="K93" i="40"/>
  <c r="K94" i="40"/>
  <c r="K95" i="40"/>
  <c r="K96" i="40"/>
  <c r="K97" i="40"/>
  <c r="K98" i="40"/>
  <c r="K99" i="40"/>
  <c r="K100" i="40"/>
  <c r="K101" i="40"/>
  <c r="K102" i="40"/>
  <c r="K103" i="40"/>
  <c r="K104" i="40"/>
  <c r="K105" i="40"/>
  <c r="K106" i="40"/>
  <c r="K107" i="40"/>
  <c r="K108" i="40"/>
  <c r="K109" i="40"/>
  <c r="K110" i="40"/>
  <c r="K111" i="40"/>
  <c r="K112" i="40"/>
  <c r="K113" i="40"/>
  <c r="K114" i="40"/>
  <c r="K115" i="40"/>
  <c r="K116" i="40"/>
  <c r="K117" i="40"/>
  <c r="K118" i="40"/>
  <c r="K119" i="40"/>
  <c r="K120" i="40"/>
  <c r="K121" i="40"/>
  <c r="K122" i="40"/>
  <c r="K123" i="40"/>
  <c r="K124" i="40"/>
  <c r="K125" i="40"/>
  <c r="K126" i="40"/>
  <c r="K127" i="40"/>
  <c r="K128" i="40"/>
  <c r="K129" i="40"/>
  <c r="K130" i="40"/>
  <c r="K131" i="40"/>
  <c r="K132" i="40"/>
  <c r="K133" i="40"/>
  <c r="K134" i="40"/>
  <c r="K135" i="40"/>
  <c r="K136" i="40"/>
  <c r="K137" i="40"/>
  <c r="K138" i="40"/>
  <c r="K139" i="40"/>
  <c r="K140" i="40"/>
  <c r="K141" i="40"/>
  <c r="K142" i="40"/>
  <c r="K143" i="40"/>
  <c r="K144" i="40"/>
  <c r="K145" i="40"/>
  <c r="K146" i="40"/>
  <c r="K147" i="40"/>
  <c r="K148" i="40"/>
  <c r="K149" i="40"/>
  <c r="K150" i="40"/>
  <c r="K151" i="40"/>
  <c r="K152" i="40"/>
  <c r="K153" i="40"/>
  <c r="K154" i="40"/>
  <c r="K155" i="40"/>
  <c r="K156" i="40"/>
  <c r="K157" i="40"/>
  <c r="K158" i="40"/>
  <c r="K159" i="40"/>
  <c r="K160" i="40"/>
  <c r="K161" i="40"/>
  <c r="K162" i="40"/>
  <c r="K163" i="40"/>
  <c r="K164" i="40"/>
  <c r="K165" i="40"/>
  <c r="K166" i="40"/>
  <c r="K167" i="40"/>
  <c r="K168" i="40"/>
  <c r="K169" i="40"/>
  <c r="K170" i="40"/>
  <c r="K171" i="40"/>
  <c r="K172" i="40"/>
  <c r="K173" i="40"/>
  <c r="K174" i="40"/>
  <c r="K175" i="40"/>
  <c r="K176" i="40"/>
  <c r="K177" i="40"/>
  <c r="K178" i="40"/>
  <c r="K179" i="40"/>
  <c r="K180" i="40"/>
  <c r="K181" i="40"/>
  <c r="K182" i="40"/>
  <c r="K183" i="40"/>
  <c r="K184" i="40"/>
  <c r="K185" i="40"/>
  <c r="K186" i="40"/>
  <c r="K187" i="40"/>
  <c r="K188" i="40"/>
  <c r="K189" i="40"/>
  <c r="K190" i="40"/>
  <c r="K191" i="40"/>
  <c r="K192" i="40"/>
  <c r="K193" i="40"/>
  <c r="K194" i="40"/>
  <c r="K195" i="40"/>
  <c r="K196" i="40"/>
  <c r="K197" i="40"/>
  <c r="K198" i="40"/>
  <c r="K199" i="40"/>
  <c r="K200" i="40"/>
  <c r="K201" i="40"/>
  <c r="K202" i="40"/>
  <c r="K203" i="40"/>
  <c r="K204" i="40"/>
  <c r="K205" i="40"/>
  <c r="K206" i="40"/>
  <c r="K207" i="40"/>
  <c r="K208" i="40"/>
  <c r="K209" i="40"/>
  <c r="K210" i="40"/>
  <c r="K211" i="40"/>
  <c r="K212" i="40"/>
  <c r="K213" i="40"/>
  <c r="K14" i="40"/>
  <c r="T10" i="35" l="1"/>
  <c r="A11" i="35"/>
  <c r="Q13" i="35"/>
  <c r="J11" i="41"/>
  <c r="P12" i="35" s="1"/>
  <c r="H32" i="35" s="1"/>
  <c r="K11" i="41"/>
  <c r="Q12" i="35" s="1"/>
  <c r="K12" i="41"/>
  <c r="J12" i="41"/>
  <c r="N13" i="35"/>
  <c r="O13" i="35"/>
  <c r="P13" i="35"/>
  <c r="I33" i="35"/>
  <c r="M13" i="35"/>
  <c r="E33" i="35" s="1"/>
  <c r="D11" i="41"/>
  <c r="L12" i="35" s="1"/>
  <c r="D32" i="35" s="1"/>
  <c r="L11" i="35"/>
  <c r="D31" i="35" s="1"/>
  <c r="D12" i="41"/>
  <c r="Z14" i="40"/>
  <c r="AA14" i="40" s="1"/>
  <c r="AC14" i="40" s="1"/>
  <c r="D13" i="35" s="1"/>
  <c r="W14" i="40"/>
  <c r="W15" i="40" s="1"/>
  <c r="Z15" i="40"/>
  <c r="Z16" i="40"/>
  <c r="Z17" i="40"/>
  <c r="Z18" i="40"/>
  <c r="Z19" i="40"/>
  <c r="Z20" i="40"/>
  <c r="Z21" i="40"/>
  <c r="Z22" i="40"/>
  <c r="Z23" i="40"/>
  <c r="Z24" i="40"/>
  <c r="Z25" i="40"/>
  <c r="Z26" i="40"/>
  <c r="Z27" i="40"/>
  <c r="Z28" i="40"/>
  <c r="Z29" i="40"/>
  <c r="Z30" i="40"/>
  <c r="Z31" i="40"/>
  <c r="Z32" i="40"/>
  <c r="Z33" i="40"/>
  <c r="Z34" i="40"/>
  <c r="Z35" i="40"/>
  <c r="Z36" i="40"/>
  <c r="Z37" i="40"/>
  <c r="Z38" i="40"/>
  <c r="Z39" i="40"/>
  <c r="Z40" i="40"/>
  <c r="Z41" i="40"/>
  <c r="Z42" i="40"/>
  <c r="Z43" i="40"/>
  <c r="Z44" i="40"/>
  <c r="Z45" i="40"/>
  <c r="Z46" i="40"/>
  <c r="Z47" i="40"/>
  <c r="Z48" i="40"/>
  <c r="Z49" i="40"/>
  <c r="Z50" i="40"/>
  <c r="Z51" i="40"/>
  <c r="Z52" i="40"/>
  <c r="Z53" i="40"/>
  <c r="Z54" i="40"/>
  <c r="Z55" i="40"/>
  <c r="Z56" i="40"/>
  <c r="Z57" i="40"/>
  <c r="Z58" i="40"/>
  <c r="Z59" i="40"/>
  <c r="Z60" i="40"/>
  <c r="Z61" i="40"/>
  <c r="Z62" i="40"/>
  <c r="Z63" i="40"/>
  <c r="Z64" i="40"/>
  <c r="Z65" i="40"/>
  <c r="Z66" i="40"/>
  <c r="Z67" i="40"/>
  <c r="Z68" i="40"/>
  <c r="Z69" i="40"/>
  <c r="Z70" i="40"/>
  <c r="Z71" i="40"/>
  <c r="Z72" i="40"/>
  <c r="Z73" i="40"/>
  <c r="Z74" i="40"/>
  <c r="Z75" i="40"/>
  <c r="Z76" i="40"/>
  <c r="Z77" i="40"/>
  <c r="Z78" i="40"/>
  <c r="Z79" i="40"/>
  <c r="Z80" i="40"/>
  <c r="Z81" i="40"/>
  <c r="Z82" i="40"/>
  <c r="Z83" i="40"/>
  <c r="Z84" i="40"/>
  <c r="Z85" i="40"/>
  <c r="Z86" i="40"/>
  <c r="Z87" i="40"/>
  <c r="Z88" i="40"/>
  <c r="Z89" i="40"/>
  <c r="Z90" i="40"/>
  <c r="Z91" i="40"/>
  <c r="Z92" i="40"/>
  <c r="Z93" i="40"/>
  <c r="Z94" i="40"/>
  <c r="Z95" i="40"/>
  <c r="Z96" i="40"/>
  <c r="Z97" i="40"/>
  <c r="Z98" i="40"/>
  <c r="Z99" i="40"/>
  <c r="Z100" i="40"/>
  <c r="Z101" i="40"/>
  <c r="Z102" i="40"/>
  <c r="Z103" i="40"/>
  <c r="Z104" i="40"/>
  <c r="Z105" i="40"/>
  <c r="Z106" i="40"/>
  <c r="Z107" i="40"/>
  <c r="Z108" i="40"/>
  <c r="Z109" i="40"/>
  <c r="Z110" i="40"/>
  <c r="Z111" i="40"/>
  <c r="Z112" i="40"/>
  <c r="Z113" i="40"/>
  <c r="Z114" i="40"/>
  <c r="Z115" i="40"/>
  <c r="Z116" i="40"/>
  <c r="Z117" i="40"/>
  <c r="Z118" i="40"/>
  <c r="Z119" i="40"/>
  <c r="Z120" i="40"/>
  <c r="Z121" i="40"/>
  <c r="Z122" i="40"/>
  <c r="Z123" i="40"/>
  <c r="Z124" i="40"/>
  <c r="Z125" i="40"/>
  <c r="Z126" i="40"/>
  <c r="Z127" i="40"/>
  <c r="Z128" i="40"/>
  <c r="Z129" i="40"/>
  <c r="Z130" i="40"/>
  <c r="Z131" i="40"/>
  <c r="Z132" i="40"/>
  <c r="Z133" i="40"/>
  <c r="Z134" i="40"/>
  <c r="Z135" i="40"/>
  <c r="Z136" i="40"/>
  <c r="Z137" i="40"/>
  <c r="Z138" i="40"/>
  <c r="Z139" i="40"/>
  <c r="Z140" i="40"/>
  <c r="Z141" i="40"/>
  <c r="Z142" i="40"/>
  <c r="Z143" i="40"/>
  <c r="Z144" i="40"/>
  <c r="Z145" i="40"/>
  <c r="Z146" i="40"/>
  <c r="Z147" i="40"/>
  <c r="Z148" i="40"/>
  <c r="Z149" i="40"/>
  <c r="Z150" i="40"/>
  <c r="Z151" i="40"/>
  <c r="Z152" i="40"/>
  <c r="Z153" i="40"/>
  <c r="Z154" i="40"/>
  <c r="Z155" i="40"/>
  <c r="Z156" i="40"/>
  <c r="Z157" i="40"/>
  <c r="Z158" i="40"/>
  <c r="Z159" i="40"/>
  <c r="Z160" i="40"/>
  <c r="Z161" i="40"/>
  <c r="Z162" i="40"/>
  <c r="Z163" i="40"/>
  <c r="Z164" i="40"/>
  <c r="Z165" i="40"/>
  <c r="Z166" i="40"/>
  <c r="Z167" i="40"/>
  <c r="Z168" i="40"/>
  <c r="Z169" i="40"/>
  <c r="Z170" i="40"/>
  <c r="Z171" i="40"/>
  <c r="Z172" i="40"/>
  <c r="Z173" i="40"/>
  <c r="Z174" i="40"/>
  <c r="Z175" i="40"/>
  <c r="Z176" i="40"/>
  <c r="Z177" i="40"/>
  <c r="Z178" i="40"/>
  <c r="Z179" i="40"/>
  <c r="Z180" i="40"/>
  <c r="Z181" i="40"/>
  <c r="Z182" i="40"/>
  <c r="Z183" i="40"/>
  <c r="Z184" i="40"/>
  <c r="Z185" i="40"/>
  <c r="Z186" i="40"/>
  <c r="Z187" i="40"/>
  <c r="Z188" i="40"/>
  <c r="Z189" i="40"/>
  <c r="Z190" i="40"/>
  <c r="Z191" i="40"/>
  <c r="Z192" i="40"/>
  <c r="Z193" i="40"/>
  <c r="Z194" i="40"/>
  <c r="Z195" i="40"/>
  <c r="Z196" i="40"/>
  <c r="Z197" i="40"/>
  <c r="Z198" i="40"/>
  <c r="Z199" i="40"/>
  <c r="Z200" i="40"/>
  <c r="Z201" i="40"/>
  <c r="Z202" i="40"/>
  <c r="Z203" i="40"/>
  <c r="Z204" i="40"/>
  <c r="Z205" i="40"/>
  <c r="Z206" i="40"/>
  <c r="Z207" i="40"/>
  <c r="Z208" i="40"/>
  <c r="Z209" i="40"/>
  <c r="Z210" i="40"/>
  <c r="Z211" i="40"/>
  <c r="Z212" i="40"/>
  <c r="Z213" i="40"/>
  <c r="C32" i="41"/>
  <c r="Q39" i="35"/>
  <c r="Q38" i="35"/>
  <c r="Q37" i="35"/>
  <c r="Q36" i="35"/>
  <c r="Q35" i="35"/>
  <c r="Q34" i="35"/>
  <c r="I6" i="41"/>
  <c r="T12" i="35"/>
  <c r="M15" i="35"/>
  <c r="N15" i="35"/>
  <c r="O15" i="35"/>
  <c r="P15" i="35"/>
  <c r="Q15" i="35"/>
  <c r="M16" i="35"/>
  <c r="N16" i="35"/>
  <c r="O16" i="35"/>
  <c r="P16" i="35"/>
  <c r="Q16" i="35"/>
  <c r="M17" i="35"/>
  <c r="N17" i="35"/>
  <c r="O17" i="35"/>
  <c r="P17" i="35"/>
  <c r="Q17" i="35"/>
  <c r="M18" i="35"/>
  <c r="N18" i="35"/>
  <c r="O18" i="35"/>
  <c r="P18" i="35"/>
  <c r="Q18" i="35"/>
  <c r="M19" i="35"/>
  <c r="N19" i="35"/>
  <c r="O19" i="35"/>
  <c r="P19" i="35"/>
  <c r="Q19" i="35"/>
  <c r="M20" i="35"/>
  <c r="N20" i="35"/>
  <c r="O20" i="35"/>
  <c r="P20" i="35"/>
  <c r="Q20" i="35"/>
  <c r="M21" i="35"/>
  <c r="N21" i="35"/>
  <c r="O21" i="35"/>
  <c r="P21" i="35"/>
  <c r="Q21" i="35"/>
  <c r="M22" i="35"/>
  <c r="N22" i="35"/>
  <c r="O22" i="35"/>
  <c r="P22" i="35"/>
  <c r="Q22" i="35"/>
  <c r="M23" i="35"/>
  <c r="N23" i="35"/>
  <c r="O23" i="35"/>
  <c r="P23" i="35"/>
  <c r="Q23" i="35"/>
  <c r="M24" i="35"/>
  <c r="N24" i="35"/>
  <c r="O24" i="35"/>
  <c r="P24" i="35"/>
  <c r="Q24" i="35"/>
  <c r="M25" i="35"/>
  <c r="N25" i="35"/>
  <c r="O25" i="35"/>
  <c r="P25" i="35"/>
  <c r="Q25" i="35"/>
  <c r="M26" i="35"/>
  <c r="N26" i="35"/>
  <c r="O26" i="35"/>
  <c r="P26" i="35"/>
  <c r="Q26" i="35"/>
  <c r="M27" i="35"/>
  <c r="N27" i="35"/>
  <c r="O27" i="35"/>
  <c r="P27" i="35"/>
  <c r="Q27" i="35"/>
  <c r="J26" i="41"/>
  <c r="J41" i="41" s="1"/>
  <c r="I26" i="41"/>
  <c r="I39" i="41" s="1"/>
  <c r="G8" i="40"/>
  <c r="N4" i="35"/>
  <c r="O4" i="35"/>
  <c r="K4" i="35"/>
  <c r="L4" i="35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29" i="40"/>
  <c r="R30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43" i="40"/>
  <c r="R44" i="40"/>
  <c r="R45" i="40"/>
  <c r="R46" i="40"/>
  <c r="R47" i="40"/>
  <c r="R48" i="40"/>
  <c r="R49" i="40"/>
  <c r="R50" i="40"/>
  <c r="R51" i="40"/>
  <c r="R52" i="40"/>
  <c r="R53" i="40"/>
  <c r="R54" i="40"/>
  <c r="R55" i="40"/>
  <c r="R56" i="40"/>
  <c r="R57" i="40"/>
  <c r="R58" i="40"/>
  <c r="R59" i="40"/>
  <c r="R60" i="40"/>
  <c r="R61" i="40"/>
  <c r="R62" i="40"/>
  <c r="R63" i="40"/>
  <c r="R64" i="40"/>
  <c r="R65" i="40"/>
  <c r="R66" i="40"/>
  <c r="R67" i="40"/>
  <c r="R68" i="40"/>
  <c r="R69" i="40"/>
  <c r="R70" i="40"/>
  <c r="R71" i="40"/>
  <c r="R72" i="40"/>
  <c r="R73" i="40"/>
  <c r="R74" i="40"/>
  <c r="R75" i="40"/>
  <c r="R76" i="40"/>
  <c r="R77" i="40"/>
  <c r="R78" i="40"/>
  <c r="R79" i="40"/>
  <c r="R80" i="40"/>
  <c r="R81" i="40"/>
  <c r="R82" i="40"/>
  <c r="R83" i="40"/>
  <c r="R84" i="40"/>
  <c r="R85" i="40"/>
  <c r="R86" i="40"/>
  <c r="R87" i="40"/>
  <c r="R88" i="40"/>
  <c r="R89" i="40"/>
  <c r="R90" i="40"/>
  <c r="R91" i="40"/>
  <c r="R92" i="40"/>
  <c r="R93" i="40"/>
  <c r="R94" i="40"/>
  <c r="R95" i="40"/>
  <c r="R96" i="40"/>
  <c r="R97" i="40"/>
  <c r="R98" i="40"/>
  <c r="R99" i="40"/>
  <c r="R100" i="40"/>
  <c r="R101" i="40"/>
  <c r="R102" i="40"/>
  <c r="R103" i="40"/>
  <c r="R104" i="40"/>
  <c r="R105" i="40"/>
  <c r="R106" i="40"/>
  <c r="R107" i="40"/>
  <c r="R108" i="40"/>
  <c r="R109" i="40"/>
  <c r="R110" i="40"/>
  <c r="R111" i="40"/>
  <c r="R112" i="40"/>
  <c r="R113" i="40"/>
  <c r="R114" i="40"/>
  <c r="R115" i="40"/>
  <c r="R116" i="40"/>
  <c r="R117" i="40"/>
  <c r="R118" i="40"/>
  <c r="R119" i="40"/>
  <c r="R120" i="40"/>
  <c r="R121" i="40"/>
  <c r="R122" i="40"/>
  <c r="R123" i="40"/>
  <c r="R124" i="40"/>
  <c r="R125" i="40"/>
  <c r="R126" i="40"/>
  <c r="R127" i="40"/>
  <c r="R128" i="40"/>
  <c r="R129" i="40"/>
  <c r="R130" i="40"/>
  <c r="R131" i="40"/>
  <c r="R132" i="40"/>
  <c r="R133" i="40"/>
  <c r="R134" i="40"/>
  <c r="R135" i="40"/>
  <c r="R136" i="40"/>
  <c r="R137" i="40"/>
  <c r="R138" i="40"/>
  <c r="R139" i="40"/>
  <c r="R140" i="40"/>
  <c r="R141" i="40"/>
  <c r="R142" i="40"/>
  <c r="R143" i="40"/>
  <c r="R144" i="40"/>
  <c r="R145" i="40"/>
  <c r="R146" i="40"/>
  <c r="R147" i="40"/>
  <c r="R148" i="40"/>
  <c r="R149" i="40"/>
  <c r="R150" i="40"/>
  <c r="R151" i="40"/>
  <c r="R152" i="40"/>
  <c r="R153" i="40"/>
  <c r="R154" i="40"/>
  <c r="R155" i="40"/>
  <c r="R156" i="40"/>
  <c r="R157" i="40"/>
  <c r="R158" i="40"/>
  <c r="R159" i="40"/>
  <c r="R160" i="40"/>
  <c r="R161" i="40"/>
  <c r="R162" i="40"/>
  <c r="R163" i="40"/>
  <c r="R164" i="40"/>
  <c r="R165" i="40"/>
  <c r="R166" i="40"/>
  <c r="R167" i="40"/>
  <c r="R168" i="40"/>
  <c r="R169" i="40"/>
  <c r="R170" i="40"/>
  <c r="R171" i="40"/>
  <c r="R172" i="40"/>
  <c r="R173" i="40"/>
  <c r="R174" i="40"/>
  <c r="R175" i="40"/>
  <c r="R176" i="40"/>
  <c r="R177" i="40"/>
  <c r="R178" i="40"/>
  <c r="R179" i="40"/>
  <c r="R180" i="40"/>
  <c r="R181" i="40"/>
  <c r="R182" i="40"/>
  <c r="R183" i="40"/>
  <c r="R184" i="40"/>
  <c r="R185" i="40"/>
  <c r="R186" i="40"/>
  <c r="R187" i="40"/>
  <c r="R188" i="40"/>
  <c r="R189" i="40"/>
  <c r="R190" i="40"/>
  <c r="R191" i="40"/>
  <c r="R192" i="40"/>
  <c r="R193" i="40"/>
  <c r="R194" i="40"/>
  <c r="R195" i="40"/>
  <c r="R196" i="40"/>
  <c r="R197" i="40"/>
  <c r="R198" i="40"/>
  <c r="R199" i="40"/>
  <c r="R200" i="40"/>
  <c r="R201" i="40"/>
  <c r="R202" i="40"/>
  <c r="R203" i="40"/>
  <c r="R204" i="40"/>
  <c r="R205" i="40"/>
  <c r="R206" i="40"/>
  <c r="R207" i="40"/>
  <c r="R208" i="40"/>
  <c r="R209" i="40"/>
  <c r="R210" i="40"/>
  <c r="R211" i="40"/>
  <c r="R212" i="40"/>
  <c r="R213" i="40"/>
  <c r="B6" i="41"/>
  <c r="B5" i="41"/>
  <c r="C5" i="41"/>
  <c r="C6" i="41"/>
  <c r="A48" i="35"/>
  <c r="L16" i="35"/>
  <c r="L17" i="35"/>
  <c r="L18" i="35"/>
  <c r="L19" i="35"/>
  <c r="R19" i="35" s="1"/>
  <c r="L20" i="35"/>
  <c r="L21" i="35"/>
  <c r="L22" i="35"/>
  <c r="L23" i="35"/>
  <c r="L24" i="35"/>
  <c r="L25" i="35"/>
  <c r="L26" i="35"/>
  <c r="L27" i="35"/>
  <c r="L15" i="35"/>
  <c r="C8" i="41"/>
  <c r="B3" i="35"/>
  <c r="C7" i="41"/>
  <c r="C4" i="41"/>
  <c r="J46" i="41" s="1"/>
  <c r="B8" i="41"/>
  <c r="B7" i="41"/>
  <c r="B4" i="41"/>
  <c r="L26" i="41"/>
  <c r="L43" i="41" s="1"/>
  <c r="K26" i="41"/>
  <c r="K43" i="41" s="1"/>
  <c r="R15" i="40"/>
  <c r="R14" i="40"/>
  <c r="D26" i="41"/>
  <c r="G6" i="35"/>
  <c r="B4" i="35"/>
  <c r="R3" i="35"/>
  <c r="N3" i="35"/>
  <c r="J3" i="35"/>
  <c r="H3" i="35"/>
  <c r="D33" i="35"/>
  <c r="A32" i="35"/>
  <c r="A31" i="35"/>
  <c r="F33" i="35"/>
  <c r="G33" i="35"/>
  <c r="H33" i="35"/>
  <c r="I32" i="35"/>
  <c r="A33" i="35"/>
  <c r="C28" i="35"/>
  <c r="X213" i="40"/>
  <c r="AE213" i="40" s="1"/>
  <c r="G26" i="41"/>
  <c r="G35" i="41" s="1"/>
  <c r="H26" i="41"/>
  <c r="H37" i="41" s="1"/>
  <c r="R38" i="35"/>
  <c r="M7" i="41" s="1"/>
  <c r="T31" i="40" l="1"/>
  <c r="U31" i="40" s="1"/>
  <c r="I44" i="41"/>
  <c r="H42" i="41"/>
  <c r="E34" i="41"/>
  <c r="F36" i="41" s="1"/>
  <c r="G38" i="41" s="1"/>
  <c r="H40" i="41" s="1"/>
  <c r="I42" i="41" s="1"/>
  <c r="J44" i="41" s="1"/>
  <c r="K46" i="41" s="1"/>
  <c r="T188" i="40"/>
  <c r="U188" i="40" s="1"/>
  <c r="G7" i="40"/>
  <c r="G9" i="40" s="1"/>
  <c r="T213" i="40"/>
  <c r="U213" i="40" s="1"/>
  <c r="T118" i="40"/>
  <c r="U118" i="40" s="1"/>
  <c r="R24" i="35"/>
  <c r="R20" i="35"/>
  <c r="P11" i="35"/>
  <c r="H31" i="35" s="1"/>
  <c r="H41" i="35" s="1"/>
  <c r="Q11" i="35"/>
  <c r="I31" i="35" s="1"/>
  <c r="I34" i="35" s="1"/>
  <c r="I5" i="41"/>
  <c r="I7" i="41" s="1"/>
  <c r="F33" i="41"/>
  <c r="T45" i="40"/>
  <c r="U45" i="40" s="1"/>
  <c r="T21" i="40"/>
  <c r="U21" i="40" s="1"/>
  <c r="T203" i="40"/>
  <c r="U203" i="40" s="1"/>
  <c r="T53" i="40"/>
  <c r="U53" i="40" s="1"/>
  <c r="T134" i="40"/>
  <c r="U134" i="40" s="1"/>
  <c r="T59" i="40"/>
  <c r="U59" i="40" s="1"/>
  <c r="T191" i="40"/>
  <c r="U191" i="40" s="1"/>
  <c r="T155" i="40"/>
  <c r="U155" i="40" s="1"/>
  <c r="T165" i="40"/>
  <c r="U165" i="40" s="1"/>
  <c r="L46" i="41"/>
  <c r="H44" i="35"/>
  <c r="O28" i="35"/>
  <c r="H46" i="35"/>
  <c r="R26" i="35"/>
  <c r="R22" i="35"/>
  <c r="D31" i="41"/>
  <c r="AA15" i="40"/>
  <c r="AD15" i="40" s="1"/>
  <c r="E10" i="35" s="1"/>
  <c r="AB14" i="40"/>
  <c r="D11" i="35" s="1"/>
  <c r="T117" i="40"/>
  <c r="U117" i="40" s="1"/>
  <c r="T186" i="40"/>
  <c r="U186" i="40" s="1"/>
  <c r="T129" i="40"/>
  <c r="U129" i="40" s="1"/>
  <c r="T158" i="40"/>
  <c r="U158" i="40" s="1"/>
  <c r="T209" i="40"/>
  <c r="U209" i="40" s="1"/>
  <c r="T73" i="40"/>
  <c r="U73" i="40" s="1"/>
  <c r="T202" i="40"/>
  <c r="U202" i="40" s="1"/>
  <c r="T97" i="40"/>
  <c r="U97" i="40" s="1"/>
  <c r="T111" i="40"/>
  <c r="U111" i="40" s="1"/>
  <c r="T78" i="40"/>
  <c r="U78" i="40" s="1"/>
  <c r="T190" i="40"/>
  <c r="U190" i="40" s="1"/>
  <c r="T127" i="40"/>
  <c r="U127" i="40" s="1"/>
  <c r="T71" i="40"/>
  <c r="U71" i="40" s="1"/>
  <c r="T76" i="40"/>
  <c r="U76" i="40" s="1"/>
  <c r="T77" i="40"/>
  <c r="U77" i="40" s="1"/>
  <c r="T106" i="40"/>
  <c r="U106" i="40" s="1"/>
  <c r="T23" i="40"/>
  <c r="U23" i="40" s="1"/>
  <c r="T183" i="40"/>
  <c r="U183" i="40" s="1"/>
  <c r="T80" i="40"/>
  <c r="U80" i="40" s="1"/>
  <c r="T166" i="40"/>
  <c r="U166" i="40" s="1"/>
  <c r="T66" i="40"/>
  <c r="U66" i="40" s="1"/>
  <c r="T199" i="40"/>
  <c r="U199" i="40" s="1"/>
  <c r="T198" i="40"/>
  <c r="U198" i="40" s="1"/>
  <c r="AD14" i="40"/>
  <c r="D10" i="35" s="1"/>
  <c r="T36" i="40"/>
  <c r="U36" i="40" s="1"/>
  <c r="T108" i="40"/>
  <c r="U108" i="40" s="1"/>
  <c r="T151" i="40"/>
  <c r="U151" i="40" s="1"/>
  <c r="T119" i="40"/>
  <c r="U119" i="40" s="1"/>
  <c r="T70" i="40"/>
  <c r="U70" i="40" s="1"/>
  <c r="T91" i="40"/>
  <c r="U91" i="40" s="1"/>
  <c r="T37" i="40"/>
  <c r="U37" i="40" s="1"/>
  <c r="T159" i="40"/>
  <c r="U159" i="40" s="1"/>
  <c r="T163" i="40"/>
  <c r="U163" i="40" s="1"/>
  <c r="T177" i="40"/>
  <c r="U177" i="40" s="1"/>
  <c r="T154" i="40"/>
  <c r="U154" i="40" s="1"/>
  <c r="W16" i="40"/>
  <c r="W17" i="40" s="1"/>
  <c r="T195" i="40"/>
  <c r="U195" i="40" s="1"/>
  <c r="T67" i="40"/>
  <c r="U67" i="40" s="1"/>
  <c r="T104" i="40"/>
  <c r="U104" i="40" s="1"/>
  <c r="T142" i="40"/>
  <c r="U142" i="40" s="1"/>
  <c r="T193" i="40"/>
  <c r="U193" i="40" s="1"/>
  <c r="T184" i="40"/>
  <c r="U184" i="40" s="1"/>
  <c r="T182" i="40"/>
  <c r="U182" i="40" s="1"/>
  <c r="T168" i="40"/>
  <c r="U168" i="40" s="1"/>
  <c r="T105" i="40"/>
  <c r="U105" i="40" s="1"/>
  <c r="T187" i="40"/>
  <c r="U187" i="40" s="1"/>
  <c r="T72" i="40"/>
  <c r="U72" i="40" s="1"/>
  <c r="T51" i="40"/>
  <c r="U51" i="40" s="1"/>
  <c r="T115" i="40"/>
  <c r="U115" i="40" s="1"/>
  <c r="T139" i="40"/>
  <c r="U139" i="40" s="1"/>
  <c r="T200" i="40"/>
  <c r="U200" i="40" s="1"/>
  <c r="T192" i="40"/>
  <c r="U192" i="40" s="1"/>
  <c r="T56" i="40"/>
  <c r="U56" i="40" s="1"/>
  <c r="T57" i="40"/>
  <c r="U57" i="40" s="1"/>
  <c r="T90" i="40"/>
  <c r="U90" i="40" s="1"/>
  <c r="T185" i="40"/>
  <c r="U185" i="40" s="1"/>
  <c r="T162" i="40"/>
  <c r="U162" i="40" s="1"/>
  <c r="T135" i="40"/>
  <c r="U135" i="40" s="1"/>
  <c r="T152" i="40"/>
  <c r="U152" i="40" s="1"/>
  <c r="T28" i="40"/>
  <c r="U28" i="40" s="1"/>
  <c r="T122" i="40"/>
  <c r="U122" i="40" s="1"/>
  <c r="T149" i="40"/>
  <c r="U149" i="40" s="1"/>
  <c r="T99" i="40"/>
  <c r="U99" i="40" s="1"/>
  <c r="T40" i="40"/>
  <c r="U40" i="40" s="1"/>
  <c r="T161" i="40"/>
  <c r="U161" i="40" s="1"/>
  <c r="T18" i="40"/>
  <c r="U18" i="40" s="1"/>
  <c r="T79" i="40"/>
  <c r="U79" i="40" s="1"/>
  <c r="T65" i="40"/>
  <c r="U65" i="40" s="1"/>
  <c r="T124" i="40"/>
  <c r="U124" i="40" s="1"/>
  <c r="T92" i="40"/>
  <c r="U92" i="40" s="1"/>
  <c r="T93" i="40"/>
  <c r="U93" i="40" s="1"/>
  <c r="T110" i="40"/>
  <c r="U110" i="40" s="1"/>
  <c r="T81" i="40"/>
  <c r="U81" i="40" s="1"/>
  <c r="T116" i="40"/>
  <c r="U116" i="40" s="1"/>
  <c r="T43" i="40"/>
  <c r="U43" i="40" s="1"/>
  <c r="T83" i="40"/>
  <c r="U83" i="40" s="1"/>
  <c r="T96" i="40"/>
  <c r="U96" i="40" s="1"/>
  <c r="T27" i="40"/>
  <c r="U27" i="40" s="1"/>
  <c r="T207" i="40"/>
  <c r="U207" i="40" s="1"/>
  <c r="T170" i="40"/>
  <c r="U170" i="40" s="1"/>
  <c r="T160" i="40"/>
  <c r="U160" i="40" s="1"/>
  <c r="T179" i="40"/>
  <c r="U179" i="40" s="1"/>
  <c r="T123" i="40"/>
  <c r="U123" i="40" s="1"/>
  <c r="T14" i="40"/>
  <c r="U14" i="40" s="1"/>
  <c r="T121" i="40"/>
  <c r="U121" i="40" s="1"/>
  <c r="T132" i="40"/>
  <c r="U132" i="40" s="1"/>
  <c r="T204" i="40"/>
  <c r="U204" i="40" s="1"/>
  <c r="T94" i="40"/>
  <c r="U94" i="40" s="1"/>
  <c r="T54" i="40"/>
  <c r="U54" i="40" s="1"/>
  <c r="T157" i="40"/>
  <c r="U157" i="40" s="1"/>
  <c r="T46" i="40"/>
  <c r="U46" i="40" s="1"/>
  <c r="T180" i="40"/>
  <c r="U180" i="40" s="1"/>
  <c r="T47" i="40"/>
  <c r="U47" i="40" s="1"/>
  <c r="T107" i="40"/>
  <c r="U107" i="40" s="1"/>
  <c r="T136" i="40"/>
  <c r="U136" i="40" s="1"/>
  <c r="T102" i="40"/>
  <c r="U102" i="40" s="1"/>
  <c r="T120" i="40"/>
  <c r="U120" i="40" s="1"/>
  <c r="T86" i="40"/>
  <c r="U86" i="40" s="1"/>
  <c r="T42" i="40"/>
  <c r="U42" i="40" s="1"/>
  <c r="T62" i="40"/>
  <c r="U62" i="40" s="1"/>
  <c r="T101" i="40"/>
  <c r="U101" i="40" s="1"/>
  <c r="T20" i="40"/>
  <c r="U20" i="40" s="1"/>
  <c r="T113" i="40"/>
  <c r="U113" i="40" s="1"/>
  <c r="T95" i="40"/>
  <c r="U95" i="40" s="1"/>
  <c r="T39" i="40"/>
  <c r="U39" i="40" s="1"/>
  <c r="T210" i="40"/>
  <c r="U210" i="40" s="1"/>
  <c r="T147" i="40"/>
  <c r="U147" i="40" s="1"/>
  <c r="T26" i="40"/>
  <c r="U26" i="40" s="1"/>
  <c r="T137" i="40"/>
  <c r="U137" i="40" s="1"/>
  <c r="T206" i="40"/>
  <c r="U206" i="40" s="1"/>
  <c r="T68" i="40"/>
  <c r="U68" i="40" s="1"/>
  <c r="T34" i="40"/>
  <c r="U34" i="40" s="1"/>
  <c r="T38" i="40"/>
  <c r="U38" i="40" s="1"/>
  <c r="T212" i="40"/>
  <c r="U212" i="40" s="1"/>
  <c r="T181" i="40"/>
  <c r="U181" i="40" s="1"/>
  <c r="T48" i="40"/>
  <c r="U48" i="40" s="1"/>
  <c r="T189" i="40"/>
  <c r="U189" i="40" s="1"/>
  <c r="T55" i="40"/>
  <c r="U55" i="40" s="1"/>
  <c r="T130" i="40"/>
  <c r="U130" i="40" s="1"/>
  <c r="T201" i="40"/>
  <c r="U201" i="40" s="1"/>
  <c r="T208" i="40"/>
  <c r="U208" i="40" s="1"/>
  <c r="T25" i="40"/>
  <c r="U25" i="40" s="1"/>
  <c r="T49" i="40"/>
  <c r="U49" i="40" s="1"/>
  <c r="T103" i="40"/>
  <c r="U103" i="40" s="1"/>
  <c r="T146" i="40"/>
  <c r="U146" i="40" s="1"/>
  <c r="T112" i="40"/>
  <c r="U112" i="40" s="1"/>
  <c r="T164" i="40"/>
  <c r="U164" i="40" s="1"/>
  <c r="T173" i="40"/>
  <c r="U173" i="40" s="1"/>
  <c r="T29" i="40"/>
  <c r="U29" i="40" s="1"/>
  <c r="T69" i="40"/>
  <c r="U69" i="40" s="1"/>
  <c r="T61" i="40"/>
  <c r="U61" i="40" s="1"/>
  <c r="T63" i="40"/>
  <c r="U63" i="40" s="1"/>
  <c r="T33" i="40"/>
  <c r="U33" i="40" s="1"/>
  <c r="T197" i="40"/>
  <c r="U197" i="40" s="1"/>
  <c r="T178" i="40"/>
  <c r="U178" i="40" s="1"/>
  <c r="T52" i="40"/>
  <c r="U52" i="40" s="1"/>
  <c r="T87" i="40"/>
  <c r="U87" i="40" s="1"/>
  <c r="T16" i="40"/>
  <c r="U16" i="40" s="1"/>
  <c r="T82" i="40"/>
  <c r="U82" i="40" s="1"/>
  <c r="T100" i="40"/>
  <c r="U100" i="40" s="1"/>
  <c r="T98" i="40"/>
  <c r="U98" i="40" s="1"/>
  <c r="T156" i="40"/>
  <c r="U156" i="40" s="1"/>
  <c r="T133" i="40"/>
  <c r="U133" i="40" s="1"/>
  <c r="R18" i="35"/>
  <c r="L28" i="35"/>
  <c r="R17" i="35"/>
  <c r="N28" i="35"/>
  <c r="R16" i="35"/>
  <c r="P28" i="35"/>
  <c r="T88" i="40"/>
  <c r="U88" i="40" s="1"/>
  <c r="T19" i="40"/>
  <c r="U19" i="40" s="1"/>
  <c r="T176" i="40"/>
  <c r="U176" i="40" s="1"/>
  <c r="T89" i="40"/>
  <c r="U89" i="40" s="1"/>
  <c r="T169" i="40"/>
  <c r="U169" i="40" s="1"/>
  <c r="T30" i="40"/>
  <c r="U30" i="40" s="1"/>
  <c r="T150" i="40"/>
  <c r="U150" i="40" s="1"/>
  <c r="T32" i="40"/>
  <c r="U32" i="40" s="1"/>
  <c r="T171" i="40"/>
  <c r="U171" i="40" s="1"/>
  <c r="T148" i="40"/>
  <c r="U148" i="40" s="1"/>
  <c r="T114" i="40"/>
  <c r="U114" i="40" s="1"/>
  <c r="T60" i="40"/>
  <c r="U60" i="40" s="1"/>
  <c r="T196" i="40"/>
  <c r="U196" i="40" s="1"/>
  <c r="T126" i="40"/>
  <c r="U126" i="40" s="1"/>
  <c r="T131" i="40"/>
  <c r="U131" i="40" s="1"/>
  <c r="T74" i="40"/>
  <c r="U74" i="40" s="1"/>
  <c r="T125" i="40"/>
  <c r="U125" i="40" s="1"/>
  <c r="T109" i="40"/>
  <c r="U109" i="40" s="1"/>
  <c r="T44" i="40"/>
  <c r="U44" i="40" s="1"/>
  <c r="T85" i="40"/>
  <c r="U85" i="40" s="1"/>
  <c r="T172" i="40"/>
  <c r="U172" i="40" s="1"/>
  <c r="T50" i="40"/>
  <c r="U50" i="40" s="1"/>
  <c r="T58" i="40"/>
  <c r="U58" i="40" s="1"/>
  <c r="T140" i="40"/>
  <c r="U140" i="40" s="1"/>
  <c r="T24" i="40"/>
  <c r="U24" i="40" s="1"/>
  <c r="T22" i="40"/>
  <c r="U22" i="40" s="1"/>
  <c r="T41" i="40"/>
  <c r="U41" i="40" s="1"/>
  <c r="T194" i="40"/>
  <c r="U194" i="40" s="1"/>
  <c r="T138" i="40"/>
  <c r="U138" i="40" s="1"/>
  <c r="T84" i="40"/>
  <c r="U84" i="40" s="1"/>
  <c r="T17" i="40"/>
  <c r="U17" i="40" s="1"/>
  <c r="T143" i="40"/>
  <c r="U143" i="40" s="1"/>
  <c r="T153" i="40"/>
  <c r="U153" i="40" s="1"/>
  <c r="T211" i="40"/>
  <c r="U211" i="40" s="1"/>
  <c r="T141" i="40"/>
  <c r="U141" i="40" s="1"/>
  <c r="T64" i="40"/>
  <c r="U64" i="40" s="1"/>
  <c r="T144" i="40"/>
  <c r="U144" i="40" s="1"/>
  <c r="T205" i="40"/>
  <c r="U205" i="40" s="1"/>
  <c r="T128" i="40"/>
  <c r="U128" i="40" s="1"/>
  <c r="T35" i="40"/>
  <c r="U35" i="40" s="1"/>
  <c r="T175" i="40"/>
  <c r="U175" i="40" s="1"/>
  <c r="T174" i="40"/>
  <c r="U174" i="40" s="1"/>
  <c r="T167" i="40"/>
  <c r="U167" i="40" s="1"/>
  <c r="T145" i="40"/>
  <c r="U145" i="40" s="1"/>
  <c r="T75" i="40"/>
  <c r="U75" i="40" s="1"/>
  <c r="T15" i="40"/>
  <c r="U15" i="40" s="1"/>
  <c r="R27" i="35"/>
  <c r="R23" i="35"/>
  <c r="Q28" i="35"/>
  <c r="R15" i="35"/>
  <c r="M28" i="35"/>
  <c r="I43" i="35"/>
  <c r="I46" i="35"/>
  <c r="R25" i="35"/>
  <c r="R21" i="35"/>
  <c r="I4" i="41" l="1"/>
  <c r="I8" i="41" s="1"/>
  <c r="H43" i="35"/>
  <c r="H36" i="35"/>
  <c r="AB15" i="40"/>
  <c r="E11" i="35" s="1"/>
  <c r="I38" i="35"/>
  <c r="I35" i="35"/>
  <c r="H34" i="35"/>
  <c r="H45" i="35"/>
  <c r="H37" i="35"/>
  <c r="I42" i="35"/>
  <c r="I39" i="35"/>
  <c r="H38" i="35"/>
  <c r="H40" i="35"/>
  <c r="H42" i="35"/>
  <c r="H35" i="35"/>
  <c r="H39" i="35"/>
  <c r="I37" i="35"/>
  <c r="I45" i="35"/>
  <c r="I40" i="35"/>
  <c r="I41" i="35"/>
  <c r="I44" i="35"/>
  <c r="I36" i="35"/>
  <c r="D48" i="35"/>
  <c r="AA16" i="40"/>
  <c r="AA17" i="40" s="1"/>
  <c r="AC17" i="40" s="1"/>
  <c r="G13" i="35" s="1"/>
  <c r="AC15" i="40"/>
  <c r="E13" i="35" s="1"/>
  <c r="V14" i="40"/>
  <c r="V15" i="40" s="1"/>
  <c r="W18" i="40"/>
  <c r="W19" i="40" s="1"/>
  <c r="R28" i="35"/>
  <c r="R35" i="35" s="1"/>
  <c r="I48" i="35" l="1"/>
  <c r="H48" i="35"/>
  <c r="AC16" i="40"/>
  <c r="F13" i="35" s="1"/>
  <c r="AB17" i="40"/>
  <c r="G11" i="35" s="1"/>
  <c r="G12" i="35" s="1"/>
  <c r="AD17" i="40"/>
  <c r="G10" i="35" s="1"/>
  <c r="G26" i="35" s="1"/>
  <c r="AA18" i="40"/>
  <c r="AD18" i="40" s="1"/>
  <c r="H10" i="35" s="1"/>
  <c r="AD16" i="40"/>
  <c r="F10" i="35" s="1"/>
  <c r="F26" i="35" s="1"/>
  <c r="AB16" i="40"/>
  <c r="F11" i="35" s="1"/>
  <c r="F12" i="35" s="1"/>
  <c r="A16" i="35"/>
  <c r="A14" i="41"/>
  <c r="W20" i="40"/>
  <c r="V16" i="40"/>
  <c r="A13" i="41"/>
  <c r="A15" i="35"/>
  <c r="F20" i="35" l="1"/>
  <c r="G24" i="35"/>
  <c r="F22" i="35"/>
  <c r="F21" i="35"/>
  <c r="G16" i="35"/>
  <c r="G25" i="35"/>
  <c r="F23" i="35"/>
  <c r="F19" i="35"/>
  <c r="G15" i="35"/>
  <c r="F17" i="35"/>
  <c r="G21" i="35"/>
  <c r="G18" i="35"/>
  <c r="G19" i="35"/>
  <c r="G17" i="35"/>
  <c r="G27" i="35"/>
  <c r="G22" i="35"/>
  <c r="G20" i="35"/>
  <c r="G23" i="35"/>
  <c r="AA19" i="40"/>
  <c r="AC19" i="40" s="1"/>
  <c r="I13" i="35" s="1"/>
  <c r="J33" i="35" s="1"/>
  <c r="AB18" i="40"/>
  <c r="H11" i="35" s="1"/>
  <c r="H12" i="35" s="1"/>
  <c r="F15" i="35"/>
  <c r="F18" i="35"/>
  <c r="F16" i="35"/>
  <c r="AC18" i="40"/>
  <c r="H13" i="35" s="1"/>
  <c r="F27" i="35"/>
  <c r="F25" i="35"/>
  <c r="F24" i="35"/>
  <c r="E16" i="35"/>
  <c r="E15" i="35"/>
  <c r="W21" i="40"/>
  <c r="H18" i="35"/>
  <c r="H25" i="35"/>
  <c r="H19" i="35"/>
  <c r="H17" i="35"/>
  <c r="H27" i="35"/>
  <c r="H16" i="35"/>
  <c r="H26" i="35"/>
  <c r="H24" i="35"/>
  <c r="H20" i="35"/>
  <c r="H15" i="35"/>
  <c r="H22" i="35"/>
  <c r="H23" i="35"/>
  <c r="H21" i="35"/>
  <c r="A17" i="35"/>
  <c r="A15" i="41"/>
  <c r="D34" i="35"/>
  <c r="A34" i="35"/>
  <c r="V17" i="40"/>
  <c r="A35" i="35"/>
  <c r="D35" i="35"/>
  <c r="G28" i="35" l="1"/>
  <c r="F28" i="35"/>
  <c r="AD19" i="40"/>
  <c r="I10" i="35" s="1"/>
  <c r="I27" i="35" s="1"/>
  <c r="I14" i="35"/>
  <c r="AA20" i="40"/>
  <c r="AD20" i="40" s="1"/>
  <c r="AB19" i="40"/>
  <c r="I11" i="35" s="1"/>
  <c r="I12" i="35" s="1"/>
  <c r="E17" i="35"/>
  <c r="A18" i="35"/>
  <c r="A16" i="41"/>
  <c r="W22" i="40"/>
  <c r="W23" i="40" s="1"/>
  <c r="V18" i="40"/>
  <c r="D36" i="35"/>
  <c r="A36" i="35"/>
  <c r="H28" i="35"/>
  <c r="J31" i="35" l="1"/>
  <c r="I18" i="35"/>
  <c r="I23" i="35"/>
  <c r="I19" i="35"/>
  <c r="I26" i="35"/>
  <c r="I16" i="35"/>
  <c r="I21" i="35"/>
  <c r="I20" i="35"/>
  <c r="I15" i="35"/>
  <c r="I22" i="35"/>
  <c r="AC20" i="40"/>
  <c r="AB20" i="40"/>
  <c r="I24" i="35"/>
  <c r="I17" i="35"/>
  <c r="I25" i="35"/>
  <c r="AA21" i="40"/>
  <c r="AA22" i="40" s="1"/>
  <c r="AB22" i="40" s="1"/>
  <c r="E18" i="35"/>
  <c r="A37" i="35"/>
  <c r="D37" i="35"/>
  <c r="A19" i="35"/>
  <c r="A17" i="41"/>
  <c r="V19" i="40"/>
  <c r="V20" i="40" s="1"/>
  <c r="W24" i="40"/>
  <c r="I28" i="35" l="1"/>
  <c r="AA23" i="40"/>
  <c r="AD23" i="40" s="1"/>
  <c r="AB21" i="40"/>
  <c r="AD22" i="40"/>
  <c r="AD21" i="40"/>
  <c r="AC22" i="40"/>
  <c r="AC21" i="40"/>
  <c r="E19" i="35"/>
  <c r="A38" i="35"/>
  <c r="D38" i="35"/>
  <c r="A20" i="35"/>
  <c r="A18" i="41"/>
  <c r="W25" i="40"/>
  <c r="A19" i="41"/>
  <c r="A21" i="35"/>
  <c r="V21" i="40"/>
  <c r="AC23" i="40" l="1"/>
  <c r="AA24" i="40"/>
  <c r="AB24" i="40" s="1"/>
  <c r="AB23" i="40"/>
  <c r="E21" i="35"/>
  <c r="E20" i="35"/>
  <c r="D40" i="35"/>
  <c r="A40" i="35"/>
  <c r="W26" i="40"/>
  <c r="W27" i="40" s="1"/>
  <c r="W28" i="40" s="1"/>
  <c r="W29" i="40" s="1"/>
  <c r="W30" i="40" s="1"/>
  <c r="W31" i="40" s="1"/>
  <c r="W32" i="40" s="1"/>
  <c r="W33" i="40" s="1"/>
  <c r="W34" i="40" s="1"/>
  <c r="W35" i="40" s="1"/>
  <c r="W36" i="40" s="1"/>
  <c r="W37" i="40" s="1"/>
  <c r="W38" i="40" s="1"/>
  <c r="W39" i="40" s="1"/>
  <c r="W40" i="40" s="1"/>
  <c r="W41" i="40" s="1"/>
  <c r="W42" i="40" s="1"/>
  <c r="W43" i="40" s="1"/>
  <c r="W44" i="40" s="1"/>
  <c r="W45" i="40" s="1"/>
  <c r="W46" i="40" s="1"/>
  <c r="W47" i="40" s="1"/>
  <c r="W48" i="40" s="1"/>
  <c r="W49" i="40" s="1"/>
  <c r="W50" i="40" s="1"/>
  <c r="W51" i="40" s="1"/>
  <c r="W52" i="40" s="1"/>
  <c r="W53" i="40" s="1"/>
  <c r="W54" i="40" s="1"/>
  <c r="W55" i="40" s="1"/>
  <c r="W56" i="40" s="1"/>
  <c r="W57" i="40" s="1"/>
  <c r="W58" i="40" s="1"/>
  <c r="W59" i="40" s="1"/>
  <c r="W60" i="40" s="1"/>
  <c r="W61" i="40" s="1"/>
  <c r="W62" i="40" s="1"/>
  <c r="W63" i="40" s="1"/>
  <c r="W64" i="40" s="1"/>
  <c r="W65" i="40" s="1"/>
  <c r="W66" i="40" s="1"/>
  <c r="W67" i="40" s="1"/>
  <c r="W68" i="40" s="1"/>
  <c r="W69" i="40" s="1"/>
  <c r="W70" i="40" s="1"/>
  <c r="W71" i="40" s="1"/>
  <c r="W72" i="40" s="1"/>
  <c r="W73" i="40" s="1"/>
  <c r="W74" i="40" s="1"/>
  <c r="W75" i="40" s="1"/>
  <c r="W76" i="40" s="1"/>
  <c r="W77" i="40" s="1"/>
  <c r="W78" i="40" s="1"/>
  <c r="W79" i="40" s="1"/>
  <c r="W80" i="40" s="1"/>
  <c r="W81" i="40" s="1"/>
  <c r="W82" i="40" s="1"/>
  <c r="W83" i="40" s="1"/>
  <c r="W84" i="40" s="1"/>
  <c r="W85" i="40" s="1"/>
  <c r="W86" i="40" s="1"/>
  <c r="W87" i="40" s="1"/>
  <c r="W88" i="40" s="1"/>
  <c r="W89" i="40" s="1"/>
  <c r="W90" i="40" s="1"/>
  <c r="W91" i="40" s="1"/>
  <c r="W92" i="40" s="1"/>
  <c r="W93" i="40" s="1"/>
  <c r="W94" i="40" s="1"/>
  <c r="W95" i="40" s="1"/>
  <c r="W96" i="40" s="1"/>
  <c r="W97" i="40" s="1"/>
  <c r="W98" i="40" s="1"/>
  <c r="W99" i="40" s="1"/>
  <c r="W100" i="40" s="1"/>
  <c r="W101" i="40" s="1"/>
  <c r="W102" i="40" s="1"/>
  <c r="W103" i="40" s="1"/>
  <c r="W104" i="40" s="1"/>
  <c r="W105" i="40" s="1"/>
  <c r="W106" i="40" s="1"/>
  <c r="W107" i="40" s="1"/>
  <c r="W108" i="40" s="1"/>
  <c r="W109" i="40" s="1"/>
  <c r="W110" i="40" s="1"/>
  <c r="W111" i="40" s="1"/>
  <c r="W112" i="40" s="1"/>
  <c r="W113" i="40" s="1"/>
  <c r="W114" i="40" s="1"/>
  <c r="W115" i="40" s="1"/>
  <c r="W116" i="40" s="1"/>
  <c r="W117" i="40" s="1"/>
  <c r="W118" i="40" s="1"/>
  <c r="W119" i="40" s="1"/>
  <c r="W120" i="40" s="1"/>
  <c r="W121" i="40" s="1"/>
  <c r="W122" i="40" s="1"/>
  <c r="W123" i="40" s="1"/>
  <c r="W124" i="40" s="1"/>
  <c r="W125" i="40" s="1"/>
  <c r="W126" i="40" s="1"/>
  <c r="W127" i="40" s="1"/>
  <c r="W128" i="40" s="1"/>
  <c r="W129" i="40" s="1"/>
  <c r="W130" i="40" s="1"/>
  <c r="W131" i="40" s="1"/>
  <c r="W132" i="40" s="1"/>
  <c r="W133" i="40" s="1"/>
  <c r="W134" i="40" s="1"/>
  <c r="W135" i="40" s="1"/>
  <c r="W136" i="40" s="1"/>
  <c r="W137" i="40" s="1"/>
  <c r="W138" i="40" s="1"/>
  <c r="W139" i="40" s="1"/>
  <c r="W140" i="40" s="1"/>
  <c r="W141" i="40" s="1"/>
  <c r="W142" i="40" s="1"/>
  <c r="W143" i="40" s="1"/>
  <c r="W144" i="40" s="1"/>
  <c r="W145" i="40" s="1"/>
  <c r="W146" i="40" s="1"/>
  <c r="W147" i="40" s="1"/>
  <c r="W148" i="40" s="1"/>
  <c r="W149" i="40" s="1"/>
  <c r="W150" i="40" s="1"/>
  <c r="W151" i="40" s="1"/>
  <c r="W152" i="40" s="1"/>
  <c r="W153" i="40" s="1"/>
  <c r="W154" i="40" s="1"/>
  <c r="W155" i="40" s="1"/>
  <c r="W156" i="40" s="1"/>
  <c r="W157" i="40" s="1"/>
  <c r="W158" i="40" s="1"/>
  <c r="W159" i="40" s="1"/>
  <c r="W160" i="40" s="1"/>
  <c r="W161" i="40" s="1"/>
  <c r="W162" i="40" s="1"/>
  <c r="W163" i="40" s="1"/>
  <c r="W164" i="40" s="1"/>
  <c r="W165" i="40" s="1"/>
  <c r="W166" i="40" s="1"/>
  <c r="W167" i="40" s="1"/>
  <c r="W168" i="40" s="1"/>
  <c r="W169" i="40" s="1"/>
  <c r="W170" i="40" s="1"/>
  <c r="W171" i="40" s="1"/>
  <c r="W172" i="40" s="1"/>
  <c r="W173" i="40" s="1"/>
  <c r="W174" i="40" s="1"/>
  <c r="W175" i="40" s="1"/>
  <c r="W176" i="40" s="1"/>
  <c r="W177" i="40" s="1"/>
  <c r="W178" i="40" s="1"/>
  <c r="W179" i="40" s="1"/>
  <c r="W180" i="40" s="1"/>
  <c r="W181" i="40" s="1"/>
  <c r="W182" i="40" s="1"/>
  <c r="W183" i="40" s="1"/>
  <c r="W184" i="40" s="1"/>
  <c r="W185" i="40" s="1"/>
  <c r="W186" i="40" s="1"/>
  <c r="W187" i="40" s="1"/>
  <c r="W188" i="40" s="1"/>
  <c r="W189" i="40" s="1"/>
  <c r="W190" i="40" s="1"/>
  <c r="W191" i="40" s="1"/>
  <c r="W192" i="40" s="1"/>
  <c r="W193" i="40" s="1"/>
  <c r="W194" i="40" s="1"/>
  <c r="W195" i="40" s="1"/>
  <c r="W196" i="40" s="1"/>
  <c r="W197" i="40" s="1"/>
  <c r="W198" i="40" s="1"/>
  <c r="W199" i="40" s="1"/>
  <c r="W200" i="40" s="1"/>
  <c r="W201" i="40" s="1"/>
  <c r="W202" i="40" s="1"/>
  <c r="W203" i="40" s="1"/>
  <c r="W204" i="40" s="1"/>
  <c r="W205" i="40" s="1"/>
  <c r="W206" i="40" s="1"/>
  <c r="W207" i="40" s="1"/>
  <c r="W208" i="40" s="1"/>
  <c r="W209" i="40" s="1"/>
  <c r="W210" i="40" s="1"/>
  <c r="W211" i="40" s="1"/>
  <c r="W212" i="40" s="1"/>
  <c r="W213" i="40" s="1"/>
  <c r="A39" i="35"/>
  <c r="D39" i="35"/>
  <c r="A22" i="35"/>
  <c r="A20" i="41"/>
  <c r="V22" i="40"/>
  <c r="AA25" i="40" l="1"/>
  <c r="AA26" i="40" s="1"/>
  <c r="AC26" i="40" s="1"/>
  <c r="AC24" i="40"/>
  <c r="AD24" i="40"/>
  <c r="E22" i="35"/>
  <c r="X150" i="40"/>
  <c r="AE150" i="40" s="1"/>
  <c r="X29" i="40"/>
  <c r="X118" i="40"/>
  <c r="AE118" i="40" s="1"/>
  <c r="X19" i="40"/>
  <c r="X20" i="40"/>
  <c r="X178" i="40"/>
  <c r="AE178" i="40" s="1"/>
  <c r="X68" i="40"/>
  <c r="AE68" i="40" s="1"/>
  <c r="X100" i="40"/>
  <c r="AE100" i="40" s="1"/>
  <c r="X66" i="40"/>
  <c r="AE66" i="40" s="1"/>
  <c r="X70" i="40"/>
  <c r="AE70" i="40" s="1"/>
  <c r="X168" i="40"/>
  <c r="AE168" i="40" s="1"/>
  <c r="X167" i="40"/>
  <c r="AE167" i="40" s="1"/>
  <c r="X63" i="40"/>
  <c r="AE63" i="40" s="1"/>
  <c r="X86" i="40"/>
  <c r="AE86" i="40" s="1"/>
  <c r="X159" i="40"/>
  <c r="AE159" i="40" s="1"/>
  <c r="X131" i="40"/>
  <c r="AE131" i="40" s="1"/>
  <c r="X40" i="40"/>
  <c r="X92" i="40"/>
  <c r="AE92" i="40" s="1"/>
  <c r="X170" i="40"/>
  <c r="AE170" i="40" s="1"/>
  <c r="X93" i="40"/>
  <c r="AE93" i="40" s="1"/>
  <c r="X46" i="40"/>
  <c r="AE46" i="40" s="1"/>
  <c r="X141" i="40"/>
  <c r="AE141" i="40" s="1"/>
  <c r="X38" i="40"/>
  <c r="X124" i="40"/>
  <c r="AE124" i="40" s="1"/>
  <c r="X188" i="40"/>
  <c r="AE188" i="40" s="1"/>
  <c r="X204" i="40"/>
  <c r="AE204" i="40" s="1"/>
  <c r="X96" i="40"/>
  <c r="AE96" i="40" s="1"/>
  <c r="X187" i="40"/>
  <c r="AE187" i="40" s="1"/>
  <c r="X60" i="40"/>
  <c r="AE60" i="40" s="1"/>
  <c r="X134" i="40"/>
  <c r="AE134" i="40" s="1"/>
  <c r="X15" i="40"/>
  <c r="X195" i="40"/>
  <c r="AE195" i="40" s="1"/>
  <c r="X139" i="40"/>
  <c r="AE139" i="40" s="1"/>
  <c r="X48" i="40"/>
  <c r="AE48" i="40" s="1"/>
  <c r="X212" i="40"/>
  <c r="AE212" i="40" s="1"/>
  <c r="X34" i="40"/>
  <c r="X21" i="40"/>
  <c r="X174" i="40"/>
  <c r="AE174" i="40" s="1"/>
  <c r="X27" i="40"/>
  <c r="X120" i="40"/>
  <c r="AE120" i="40" s="1"/>
  <c r="X74" i="40"/>
  <c r="AE74" i="40" s="1"/>
  <c r="X151" i="40"/>
  <c r="AE151" i="40" s="1"/>
  <c r="X103" i="40"/>
  <c r="AE103" i="40" s="1"/>
  <c r="X61" i="40"/>
  <c r="AE61" i="40" s="1"/>
  <c r="X172" i="40"/>
  <c r="AE172" i="40" s="1"/>
  <c r="X160" i="40"/>
  <c r="AE160" i="40" s="1"/>
  <c r="X107" i="40"/>
  <c r="AE107" i="40" s="1"/>
  <c r="X148" i="40"/>
  <c r="AE148" i="40" s="1"/>
  <c r="X193" i="40"/>
  <c r="AE193" i="40" s="1"/>
  <c r="X191" i="40"/>
  <c r="AE191" i="40" s="1"/>
  <c r="X83" i="40"/>
  <c r="AE83" i="40" s="1"/>
  <c r="X88" i="40"/>
  <c r="AE88" i="40" s="1"/>
  <c r="X123" i="40"/>
  <c r="AE123" i="40" s="1"/>
  <c r="X41" i="40"/>
  <c r="X136" i="40"/>
  <c r="AE136" i="40" s="1"/>
  <c r="X117" i="40"/>
  <c r="AE117" i="40" s="1"/>
  <c r="X28" i="40"/>
  <c r="X36" i="40"/>
  <c r="X51" i="40"/>
  <c r="AE51" i="40" s="1"/>
  <c r="X196" i="40"/>
  <c r="AE196" i="40" s="1"/>
  <c r="X114" i="40"/>
  <c r="AE114" i="40" s="1"/>
  <c r="X33" i="40"/>
  <c r="X144" i="40"/>
  <c r="AE144" i="40" s="1"/>
  <c r="X37" i="40"/>
  <c r="X32" i="40"/>
  <c r="X78" i="40"/>
  <c r="AE78" i="40" s="1"/>
  <c r="X162" i="40"/>
  <c r="AE162" i="40" s="1"/>
  <c r="X189" i="40"/>
  <c r="AE189" i="40" s="1"/>
  <c r="X179" i="40"/>
  <c r="AE179" i="40" s="1"/>
  <c r="X156" i="40"/>
  <c r="AE156" i="40" s="1"/>
  <c r="X201" i="40"/>
  <c r="AE201" i="40" s="1"/>
  <c r="X166" i="40"/>
  <c r="AE166" i="40" s="1"/>
  <c r="X210" i="40"/>
  <c r="AE210" i="40" s="1"/>
  <c r="X24" i="40"/>
  <c r="X111" i="40"/>
  <c r="AE111" i="40" s="1"/>
  <c r="X82" i="40"/>
  <c r="AE82" i="40" s="1"/>
  <c r="X102" i="40"/>
  <c r="AE102" i="40" s="1"/>
  <c r="X182" i="40"/>
  <c r="AE182" i="40" s="1"/>
  <c r="X183" i="40"/>
  <c r="AE183" i="40" s="1"/>
  <c r="X105" i="40"/>
  <c r="AE105" i="40" s="1"/>
  <c r="X23" i="40"/>
  <c r="X200" i="40"/>
  <c r="AE200" i="40" s="1"/>
  <c r="X110" i="40"/>
  <c r="AE110" i="40" s="1"/>
  <c r="X203" i="40"/>
  <c r="AE203" i="40" s="1"/>
  <c r="X44" i="40"/>
  <c r="AE44" i="40" s="1"/>
  <c r="X67" i="40"/>
  <c r="AE67" i="40" s="1"/>
  <c r="X185" i="40"/>
  <c r="AE185" i="40" s="1"/>
  <c r="X152" i="40"/>
  <c r="AE152" i="40" s="1"/>
  <c r="X85" i="40"/>
  <c r="AE85" i="40" s="1"/>
  <c r="X81" i="40"/>
  <c r="AE81" i="40" s="1"/>
  <c r="X56" i="40"/>
  <c r="AE56" i="40" s="1"/>
  <c r="X153" i="40"/>
  <c r="AE153" i="40" s="1"/>
  <c r="X18" i="40"/>
  <c r="X57" i="40"/>
  <c r="AE57" i="40" s="1"/>
  <c r="X76" i="40"/>
  <c r="AE76" i="40" s="1"/>
  <c r="X157" i="40"/>
  <c r="AE157" i="40" s="1"/>
  <c r="X206" i="40"/>
  <c r="AE206" i="40" s="1"/>
  <c r="X14" i="40"/>
  <c r="X50" i="40"/>
  <c r="AE50" i="40" s="1"/>
  <c r="X194" i="40"/>
  <c r="AE194" i="40" s="1"/>
  <c r="X190" i="40"/>
  <c r="AE190" i="40" s="1"/>
  <c r="X97" i="40"/>
  <c r="AE97" i="40" s="1"/>
  <c r="X121" i="40"/>
  <c r="AE121" i="40" s="1"/>
  <c r="X73" i="40"/>
  <c r="AE73" i="40" s="1"/>
  <c r="X75" i="40"/>
  <c r="AE75" i="40" s="1"/>
  <c r="X164" i="40"/>
  <c r="AE164" i="40" s="1"/>
  <c r="X80" i="40"/>
  <c r="AE80" i="40" s="1"/>
  <c r="X72" i="40"/>
  <c r="AE72" i="40" s="1"/>
  <c r="X198" i="40"/>
  <c r="AE198" i="40" s="1"/>
  <c r="X98" i="40"/>
  <c r="AE98" i="40" s="1"/>
  <c r="X140" i="40"/>
  <c r="AE140" i="40" s="1"/>
  <c r="X71" i="40"/>
  <c r="AE71" i="40" s="1"/>
  <c r="X184" i="40"/>
  <c r="AE184" i="40" s="1"/>
  <c r="X95" i="40"/>
  <c r="AE95" i="40" s="1"/>
  <c r="X69" i="40"/>
  <c r="AE69" i="40" s="1"/>
  <c r="X59" i="40"/>
  <c r="AE59" i="40" s="1"/>
  <c r="X17" i="40"/>
  <c r="X197" i="40"/>
  <c r="AE197" i="40" s="1"/>
  <c r="X173" i="40"/>
  <c r="AE173" i="40" s="1"/>
  <c r="X202" i="40"/>
  <c r="AE202" i="40" s="1"/>
  <c r="X42" i="40"/>
  <c r="X161" i="40"/>
  <c r="AE161" i="40" s="1"/>
  <c r="X208" i="40"/>
  <c r="AE208" i="40" s="1"/>
  <c r="X43" i="40"/>
  <c r="X199" i="40"/>
  <c r="AE199" i="40" s="1"/>
  <c r="X65" i="40"/>
  <c r="AE65" i="40" s="1"/>
  <c r="X25" i="40"/>
  <c r="X163" i="40"/>
  <c r="AE163" i="40" s="1"/>
  <c r="X135" i="40"/>
  <c r="AE135" i="40" s="1"/>
  <c r="X129" i="40"/>
  <c r="AE129" i="40" s="1"/>
  <c r="X54" i="40"/>
  <c r="AE54" i="40" s="1"/>
  <c r="X127" i="40"/>
  <c r="AE127" i="40" s="1"/>
  <c r="X165" i="40"/>
  <c r="AE165" i="40" s="1"/>
  <c r="X49" i="40"/>
  <c r="AE49" i="40" s="1"/>
  <c r="X35" i="40"/>
  <c r="X55" i="40"/>
  <c r="AE55" i="40" s="1"/>
  <c r="X115" i="40"/>
  <c r="AE115" i="40" s="1"/>
  <c r="X39" i="40"/>
  <c r="X30" i="40"/>
  <c r="X45" i="40"/>
  <c r="AE45" i="40" s="1"/>
  <c r="X101" i="40"/>
  <c r="AE101" i="40" s="1"/>
  <c r="X77" i="40"/>
  <c r="AE77" i="40" s="1"/>
  <c r="X89" i="40"/>
  <c r="AE89" i="40" s="1"/>
  <c r="X158" i="40"/>
  <c r="AE158" i="40" s="1"/>
  <c r="X128" i="40"/>
  <c r="AE128" i="40" s="1"/>
  <c r="X133" i="40"/>
  <c r="AE133" i="40" s="1"/>
  <c r="X90" i="40"/>
  <c r="AE90" i="40" s="1"/>
  <c r="X104" i="40"/>
  <c r="AE104" i="40" s="1"/>
  <c r="X94" i="40"/>
  <c r="AE94" i="40" s="1"/>
  <c r="X64" i="40"/>
  <c r="AE64" i="40" s="1"/>
  <c r="X147" i="40"/>
  <c r="AE147" i="40" s="1"/>
  <c r="X87" i="40"/>
  <c r="AE87" i="40" s="1"/>
  <c r="X79" i="40"/>
  <c r="AE79" i="40" s="1"/>
  <c r="X26" i="40"/>
  <c r="X58" i="40"/>
  <c r="AE58" i="40" s="1"/>
  <c r="X209" i="40"/>
  <c r="AE209" i="40" s="1"/>
  <c r="X113" i="40"/>
  <c r="AE113" i="40" s="1"/>
  <c r="X137" i="40"/>
  <c r="AE137" i="40" s="1"/>
  <c r="X142" i="40"/>
  <c r="AE142" i="40" s="1"/>
  <c r="X16" i="40"/>
  <c r="X186" i="40"/>
  <c r="AE186" i="40" s="1"/>
  <c r="X138" i="40"/>
  <c r="AE138" i="40" s="1"/>
  <c r="X149" i="40"/>
  <c r="AE149" i="40" s="1"/>
  <c r="X171" i="40"/>
  <c r="AE171" i="40" s="1"/>
  <c r="X132" i="40"/>
  <c r="AE132" i="40" s="1"/>
  <c r="X126" i="40"/>
  <c r="AE126" i="40" s="1"/>
  <c r="X125" i="40"/>
  <c r="AE125" i="40" s="1"/>
  <c r="X207" i="40"/>
  <c r="AE207" i="40" s="1"/>
  <c r="X109" i="40"/>
  <c r="AE109" i="40" s="1"/>
  <c r="X108" i="40"/>
  <c r="AE108" i="40" s="1"/>
  <c r="X145" i="40"/>
  <c r="AE145" i="40" s="1"/>
  <c r="X119" i="40"/>
  <c r="AE119" i="40" s="1"/>
  <c r="X31" i="40"/>
  <c r="X205" i="40"/>
  <c r="AE205" i="40" s="1"/>
  <c r="X52" i="40"/>
  <c r="AE52" i="40" s="1"/>
  <c r="X192" i="40"/>
  <c r="AE192" i="40" s="1"/>
  <c r="X177" i="40"/>
  <c r="AE177" i="40" s="1"/>
  <c r="X211" i="40"/>
  <c r="AE211" i="40" s="1"/>
  <c r="X53" i="40"/>
  <c r="AE53" i="40" s="1"/>
  <c r="X175" i="40"/>
  <c r="AE175" i="40" s="1"/>
  <c r="X146" i="40"/>
  <c r="AE146" i="40" s="1"/>
  <c r="X91" i="40"/>
  <c r="AE91" i="40" s="1"/>
  <c r="X62" i="40"/>
  <c r="AE62" i="40" s="1"/>
  <c r="X116" i="40"/>
  <c r="AE116" i="40" s="1"/>
  <c r="X112" i="40"/>
  <c r="AE112" i="40" s="1"/>
  <c r="X106" i="40"/>
  <c r="AE106" i="40" s="1"/>
  <c r="X176" i="40"/>
  <c r="AE176" i="40" s="1"/>
  <c r="X155" i="40"/>
  <c r="AE155" i="40" s="1"/>
  <c r="X22" i="40"/>
  <c r="X84" i="40"/>
  <c r="AE84" i="40" s="1"/>
  <c r="X143" i="40"/>
  <c r="AE143" i="40" s="1"/>
  <c r="X130" i="40"/>
  <c r="AE130" i="40" s="1"/>
  <c r="X122" i="40"/>
  <c r="AE122" i="40" s="1"/>
  <c r="X47" i="40"/>
  <c r="AE47" i="40" s="1"/>
  <c r="X154" i="40"/>
  <c r="AE154" i="40" s="1"/>
  <c r="X180" i="40"/>
  <c r="AE180" i="40" s="1"/>
  <c r="X169" i="40"/>
  <c r="AE169" i="40" s="1"/>
  <c r="X99" i="40"/>
  <c r="AE99" i="40" s="1"/>
  <c r="X181" i="40"/>
  <c r="AE181" i="40" s="1"/>
  <c r="A21" i="41"/>
  <c r="A23" i="35"/>
  <c r="V23" i="40"/>
  <c r="A41" i="35"/>
  <c r="D41" i="35"/>
  <c r="AA27" i="40" l="1"/>
  <c r="AE22" i="40"/>
  <c r="AE31" i="40"/>
  <c r="AE42" i="40"/>
  <c r="AE17" i="40"/>
  <c r="AE18" i="40"/>
  <c r="AE23" i="40"/>
  <c r="AE32" i="40"/>
  <c r="AE28" i="40"/>
  <c r="AE21" i="40"/>
  <c r="AE40" i="40"/>
  <c r="AE20" i="40"/>
  <c r="AB25" i="40"/>
  <c r="AB26" i="40"/>
  <c r="AE33" i="40"/>
  <c r="AE41" i="40"/>
  <c r="AE16" i="40"/>
  <c r="AE43" i="40"/>
  <c r="AE37" i="40"/>
  <c r="AE34" i="40"/>
  <c r="AE19" i="40"/>
  <c r="AD25" i="40"/>
  <c r="AD26" i="40"/>
  <c r="AE26" i="40"/>
  <c r="AE39" i="40"/>
  <c r="AE14" i="40"/>
  <c r="AE24" i="40"/>
  <c r="AE36" i="40"/>
  <c r="AE29" i="40"/>
  <c r="AC25" i="40"/>
  <c r="AE30" i="40"/>
  <c r="AE35" i="40"/>
  <c r="AE25" i="40"/>
  <c r="AE27" i="40"/>
  <c r="AE38" i="40"/>
  <c r="E23" i="35"/>
  <c r="I9" i="40"/>
  <c r="I10" i="40"/>
  <c r="A24" i="35"/>
  <c r="A22" i="41"/>
  <c r="V24" i="40"/>
  <c r="I8" i="40"/>
  <c r="A42" i="35"/>
  <c r="D42" i="35"/>
  <c r="AE15" i="40" l="1"/>
  <c r="D12" i="35"/>
  <c r="AA28" i="40"/>
  <c r="AB27" i="40"/>
  <c r="AC27" i="40"/>
  <c r="AD27" i="40"/>
  <c r="E24" i="35"/>
  <c r="A23" i="41"/>
  <c r="A25" i="35"/>
  <c r="V25" i="40"/>
  <c r="Y14" i="40"/>
  <c r="Y15" i="40" s="1"/>
  <c r="G12" i="41"/>
  <c r="J10" i="40"/>
  <c r="D17" i="35" s="1"/>
  <c r="J17" i="35" s="1"/>
  <c r="I12" i="41"/>
  <c r="A43" i="35"/>
  <c r="D43" i="35"/>
  <c r="H12" i="41"/>
  <c r="J9" i="40"/>
  <c r="H11" i="41" s="1"/>
  <c r="N12" i="35" s="1"/>
  <c r="F32" i="35" s="1"/>
  <c r="F38" i="41" l="1"/>
  <c r="AD28" i="40"/>
  <c r="AB28" i="40"/>
  <c r="AC28" i="40"/>
  <c r="AA29" i="40"/>
  <c r="D15" i="35"/>
  <c r="J15" i="35" s="1"/>
  <c r="D20" i="35"/>
  <c r="J20" i="35" s="1"/>
  <c r="C18" i="41" s="1"/>
  <c r="F18" i="41" s="1"/>
  <c r="M18" i="41" s="1"/>
  <c r="D19" i="35"/>
  <c r="J19" i="35" s="1"/>
  <c r="C17" i="41" s="1"/>
  <c r="F17" i="41" s="1"/>
  <c r="M17" i="41" s="1"/>
  <c r="D16" i="35"/>
  <c r="J16" i="35" s="1"/>
  <c r="S16" i="35" s="1"/>
  <c r="T16" i="35" s="1"/>
  <c r="D18" i="35"/>
  <c r="J18" i="35" s="1"/>
  <c r="C16" i="41" s="1"/>
  <c r="F16" i="41" s="1"/>
  <c r="M16" i="41" s="1"/>
  <c r="D24" i="35"/>
  <c r="J24" i="35" s="1"/>
  <c r="S24" i="35" s="1"/>
  <c r="T24" i="35" s="1"/>
  <c r="D22" i="35"/>
  <c r="J22" i="35" s="1"/>
  <c r="D21" i="35"/>
  <c r="J21" i="35" s="1"/>
  <c r="C19" i="41" s="1"/>
  <c r="F19" i="41" s="1"/>
  <c r="M19" i="41" s="1"/>
  <c r="I11" i="41"/>
  <c r="O12" i="35" s="1"/>
  <c r="G32" i="35" s="1"/>
  <c r="D23" i="35"/>
  <c r="J23" i="35" s="1"/>
  <c r="D25" i="35"/>
  <c r="E25" i="35"/>
  <c r="C15" i="41"/>
  <c r="F15" i="41" s="1"/>
  <c r="M15" i="41" s="1"/>
  <c r="S17" i="35"/>
  <c r="T17" i="35" s="1"/>
  <c r="A24" i="41"/>
  <c r="A26" i="35"/>
  <c r="V26" i="40"/>
  <c r="Y16" i="40"/>
  <c r="A44" i="35"/>
  <c r="D44" i="35"/>
  <c r="N11" i="35"/>
  <c r="F31" i="35" s="1"/>
  <c r="O11" i="35"/>
  <c r="G31" i="35" s="1"/>
  <c r="M11" i="35"/>
  <c r="E31" i="35" s="1"/>
  <c r="G40" i="41" l="1"/>
  <c r="S20" i="35"/>
  <c r="T20" i="35" s="1"/>
  <c r="AD29" i="40"/>
  <c r="AC29" i="40"/>
  <c r="AB29" i="40"/>
  <c r="AA30" i="40"/>
  <c r="S21" i="35"/>
  <c r="T21" i="35" s="1"/>
  <c r="C14" i="41"/>
  <c r="F14" i="41" s="1"/>
  <c r="M14" i="41" s="1"/>
  <c r="S19" i="35"/>
  <c r="T19" i="35" s="1"/>
  <c r="C22" i="41"/>
  <c r="F22" i="41" s="1"/>
  <c r="M22" i="41" s="1"/>
  <c r="S18" i="35"/>
  <c r="T18" i="35" s="1"/>
  <c r="J25" i="35"/>
  <c r="S25" i="35" s="1"/>
  <c r="T25" i="35" s="1"/>
  <c r="S22" i="35"/>
  <c r="T22" i="35" s="1"/>
  <c r="C20" i="41"/>
  <c r="F20" i="41" s="1"/>
  <c r="M20" i="41" s="1"/>
  <c r="S23" i="35"/>
  <c r="T23" i="35" s="1"/>
  <c r="C21" i="41"/>
  <c r="F21" i="41" s="1"/>
  <c r="M21" i="41" s="1"/>
  <c r="D26" i="35"/>
  <c r="E26" i="35"/>
  <c r="S15" i="35"/>
  <c r="C13" i="41"/>
  <c r="F13" i="41" s="1"/>
  <c r="G46" i="35"/>
  <c r="G39" i="35"/>
  <c r="G41" i="35"/>
  <c r="G35" i="35"/>
  <c r="G40" i="35"/>
  <c r="G42" i="35"/>
  <c r="G44" i="35"/>
  <c r="G37" i="35"/>
  <c r="G38" i="35"/>
  <c r="G43" i="35"/>
  <c r="G45" i="35"/>
  <c r="G36" i="35"/>
  <c r="G34" i="35"/>
  <c r="E42" i="35"/>
  <c r="E39" i="35"/>
  <c r="E34" i="35"/>
  <c r="E38" i="35"/>
  <c r="E37" i="35"/>
  <c r="E45" i="35"/>
  <c r="E36" i="35"/>
  <c r="E41" i="35"/>
  <c r="E44" i="35"/>
  <c r="E40" i="35"/>
  <c r="E43" i="35"/>
  <c r="E35" i="35"/>
  <c r="A45" i="35"/>
  <c r="D45" i="35"/>
  <c r="F34" i="35"/>
  <c r="F42" i="35"/>
  <c r="F44" i="35"/>
  <c r="F38" i="35"/>
  <c r="F41" i="35"/>
  <c r="F37" i="35"/>
  <c r="F43" i="35"/>
  <c r="F39" i="35"/>
  <c r="F40" i="35"/>
  <c r="F46" i="35"/>
  <c r="F35" i="35"/>
  <c r="F36" i="35"/>
  <c r="F45" i="35"/>
  <c r="A27" i="35"/>
  <c r="A25" i="41"/>
  <c r="V27" i="40"/>
  <c r="V28" i="40" s="1"/>
  <c r="V29" i="40" s="1"/>
  <c r="V30" i="40" s="1"/>
  <c r="V31" i="40" s="1"/>
  <c r="V32" i="40" s="1"/>
  <c r="V33" i="40" s="1"/>
  <c r="V34" i="40" s="1"/>
  <c r="V35" i="40" s="1"/>
  <c r="V36" i="40" s="1"/>
  <c r="V37" i="40" s="1"/>
  <c r="V38" i="40" s="1"/>
  <c r="V39" i="40" s="1"/>
  <c r="V40" i="40" s="1"/>
  <c r="V41" i="40" s="1"/>
  <c r="V42" i="40" s="1"/>
  <c r="V43" i="40" s="1"/>
  <c r="V44" i="40" s="1"/>
  <c r="V45" i="40" s="1"/>
  <c r="V46" i="40" s="1"/>
  <c r="V47" i="40" s="1"/>
  <c r="V48" i="40" s="1"/>
  <c r="V49" i="40" s="1"/>
  <c r="V50" i="40" s="1"/>
  <c r="V51" i="40" s="1"/>
  <c r="V52" i="40" s="1"/>
  <c r="V53" i="40" s="1"/>
  <c r="V54" i="40" s="1"/>
  <c r="V55" i="40" s="1"/>
  <c r="V56" i="40" s="1"/>
  <c r="V57" i="40" s="1"/>
  <c r="V58" i="40" s="1"/>
  <c r="V59" i="40" s="1"/>
  <c r="V60" i="40" s="1"/>
  <c r="V61" i="40" s="1"/>
  <c r="V62" i="40" s="1"/>
  <c r="V63" i="40" s="1"/>
  <c r="V64" i="40" s="1"/>
  <c r="V65" i="40" s="1"/>
  <c r="V66" i="40" s="1"/>
  <c r="V67" i="40" s="1"/>
  <c r="V68" i="40" s="1"/>
  <c r="V69" i="40" s="1"/>
  <c r="V70" i="40" s="1"/>
  <c r="V71" i="40" s="1"/>
  <c r="V72" i="40" s="1"/>
  <c r="V73" i="40" s="1"/>
  <c r="V74" i="40" s="1"/>
  <c r="V75" i="40" s="1"/>
  <c r="V76" i="40" s="1"/>
  <c r="V77" i="40" s="1"/>
  <c r="V78" i="40" s="1"/>
  <c r="V79" i="40" s="1"/>
  <c r="V80" i="40" s="1"/>
  <c r="V81" i="40" s="1"/>
  <c r="V82" i="40" s="1"/>
  <c r="V83" i="40" s="1"/>
  <c r="V84" i="40" s="1"/>
  <c r="V85" i="40" s="1"/>
  <c r="V86" i="40" s="1"/>
  <c r="V87" i="40" s="1"/>
  <c r="V88" i="40" s="1"/>
  <c r="V89" i="40" s="1"/>
  <c r="V90" i="40" s="1"/>
  <c r="V91" i="40" s="1"/>
  <c r="V92" i="40" s="1"/>
  <c r="V93" i="40" s="1"/>
  <c r="V94" i="40" s="1"/>
  <c r="V95" i="40" s="1"/>
  <c r="V96" i="40" s="1"/>
  <c r="V97" i="40" s="1"/>
  <c r="V98" i="40" s="1"/>
  <c r="V99" i="40" s="1"/>
  <c r="V100" i="40" s="1"/>
  <c r="V101" i="40" s="1"/>
  <c r="V102" i="40" s="1"/>
  <c r="V103" i="40" s="1"/>
  <c r="V104" i="40" s="1"/>
  <c r="V105" i="40" s="1"/>
  <c r="V106" i="40" s="1"/>
  <c r="V107" i="40" s="1"/>
  <c r="V108" i="40" s="1"/>
  <c r="V109" i="40" s="1"/>
  <c r="V110" i="40" s="1"/>
  <c r="V111" i="40" s="1"/>
  <c r="V112" i="40" s="1"/>
  <c r="V113" i="40" s="1"/>
  <c r="V114" i="40" s="1"/>
  <c r="V115" i="40" s="1"/>
  <c r="V116" i="40" s="1"/>
  <c r="V117" i="40" s="1"/>
  <c r="V118" i="40" s="1"/>
  <c r="V119" i="40" s="1"/>
  <c r="V120" i="40" s="1"/>
  <c r="V121" i="40" s="1"/>
  <c r="V122" i="40" s="1"/>
  <c r="V123" i="40" s="1"/>
  <c r="V124" i="40" s="1"/>
  <c r="V125" i="40" s="1"/>
  <c r="V126" i="40" s="1"/>
  <c r="V127" i="40" s="1"/>
  <c r="V128" i="40" s="1"/>
  <c r="V129" i="40" s="1"/>
  <c r="V130" i="40" s="1"/>
  <c r="V131" i="40" s="1"/>
  <c r="V132" i="40" s="1"/>
  <c r="V133" i="40" s="1"/>
  <c r="V134" i="40" s="1"/>
  <c r="V135" i="40" s="1"/>
  <c r="V136" i="40" s="1"/>
  <c r="V137" i="40" s="1"/>
  <c r="V138" i="40" s="1"/>
  <c r="V139" i="40" s="1"/>
  <c r="V140" i="40" s="1"/>
  <c r="V141" i="40" s="1"/>
  <c r="V142" i="40" s="1"/>
  <c r="V143" i="40" s="1"/>
  <c r="V144" i="40" s="1"/>
  <c r="V145" i="40" s="1"/>
  <c r="V146" i="40" s="1"/>
  <c r="V147" i="40" s="1"/>
  <c r="V148" i="40" s="1"/>
  <c r="V149" i="40" s="1"/>
  <c r="V150" i="40" s="1"/>
  <c r="V151" i="40" s="1"/>
  <c r="V152" i="40" s="1"/>
  <c r="V153" i="40" s="1"/>
  <c r="V154" i="40" s="1"/>
  <c r="V155" i="40" s="1"/>
  <c r="V156" i="40" s="1"/>
  <c r="V157" i="40" s="1"/>
  <c r="V158" i="40" s="1"/>
  <c r="V159" i="40" s="1"/>
  <c r="V160" i="40" s="1"/>
  <c r="V161" i="40" s="1"/>
  <c r="V162" i="40" s="1"/>
  <c r="V163" i="40" s="1"/>
  <c r="V164" i="40" s="1"/>
  <c r="V165" i="40" s="1"/>
  <c r="V166" i="40" s="1"/>
  <c r="V167" i="40" s="1"/>
  <c r="V168" i="40" s="1"/>
  <c r="V169" i="40" s="1"/>
  <c r="V170" i="40" s="1"/>
  <c r="V171" i="40" s="1"/>
  <c r="V172" i="40" s="1"/>
  <c r="V173" i="40" s="1"/>
  <c r="V174" i="40" s="1"/>
  <c r="V175" i="40" s="1"/>
  <c r="V176" i="40" s="1"/>
  <c r="V177" i="40" s="1"/>
  <c r="V178" i="40" s="1"/>
  <c r="V179" i="40" s="1"/>
  <c r="V180" i="40" s="1"/>
  <c r="V181" i="40" s="1"/>
  <c r="V182" i="40" s="1"/>
  <c r="V183" i="40" s="1"/>
  <c r="V184" i="40" s="1"/>
  <c r="V185" i="40" s="1"/>
  <c r="V186" i="40" s="1"/>
  <c r="V187" i="40" s="1"/>
  <c r="V188" i="40" s="1"/>
  <c r="V189" i="40" s="1"/>
  <c r="V190" i="40" s="1"/>
  <c r="V191" i="40" s="1"/>
  <c r="V192" i="40" s="1"/>
  <c r="V193" i="40" s="1"/>
  <c r="V194" i="40" s="1"/>
  <c r="V195" i="40" s="1"/>
  <c r="V196" i="40" s="1"/>
  <c r="V197" i="40" s="1"/>
  <c r="V198" i="40" s="1"/>
  <c r="V199" i="40" s="1"/>
  <c r="V200" i="40" s="1"/>
  <c r="V201" i="40" s="1"/>
  <c r="V202" i="40" s="1"/>
  <c r="V203" i="40" s="1"/>
  <c r="V204" i="40" s="1"/>
  <c r="V205" i="40" s="1"/>
  <c r="V206" i="40" s="1"/>
  <c r="V207" i="40" s="1"/>
  <c r="V208" i="40" s="1"/>
  <c r="V209" i="40" s="1"/>
  <c r="V210" i="40" s="1"/>
  <c r="V211" i="40" s="1"/>
  <c r="V212" i="40" s="1"/>
  <c r="V213" i="40" s="1"/>
  <c r="Y17" i="40"/>
  <c r="AB30" i="40" l="1"/>
  <c r="AC30" i="40"/>
  <c r="AD30" i="40"/>
  <c r="AA31" i="40"/>
  <c r="E46" i="35"/>
  <c r="E48" i="35" s="1"/>
  <c r="D46" i="35"/>
  <c r="J26" i="35"/>
  <c r="C24" i="41" s="1"/>
  <c r="F24" i="41" s="1"/>
  <c r="M24" i="41" s="1"/>
  <c r="C23" i="41"/>
  <c r="F23" i="41" s="1"/>
  <c r="M23" i="41" s="1"/>
  <c r="A46" i="35"/>
  <c r="D27" i="35"/>
  <c r="E27" i="35"/>
  <c r="E28" i="35" s="1"/>
  <c r="M13" i="41"/>
  <c r="T15" i="35"/>
  <c r="J44" i="35"/>
  <c r="J45" i="35"/>
  <c r="J40" i="35"/>
  <c r="J34" i="35"/>
  <c r="J37" i="35"/>
  <c r="J39" i="35"/>
  <c r="Y18" i="40"/>
  <c r="J35" i="35"/>
  <c r="J41" i="35"/>
  <c r="J38" i="35"/>
  <c r="J42" i="35"/>
  <c r="F48" i="35"/>
  <c r="J43" i="35"/>
  <c r="J36" i="35"/>
  <c r="G48" i="35"/>
  <c r="J46" i="35" l="1"/>
  <c r="J48" i="35" s="1"/>
  <c r="AD31" i="40"/>
  <c r="AB31" i="40"/>
  <c r="AC31" i="40"/>
  <c r="AA32" i="40"/>
  <c r="S26" i="35"/>
  <c r="T26" i="35" s="1"/>
  <c r="J27" i="35"/>
  <c r="J28" i="35" s="1"/>
  <c r="R34" i="35" s="1"/>
  <c r="D28" i="35"/>
  <c r="R37" i="35" s="1"/>
  <c r="M6" i="41" s="1"/>
  <c r="M8" i="41" s="1"/>
  <c r="Y19" i="40"/>
  <c r="AA33" i="40" l="1"/>
  <c r="AC32" i="40"/>
  <c r="AD32" i="40"/>
  <c r="AB32" i="40"/>
  <c r="S27" i="35"/>
  <c r="T27" i="35" s="1"/>
  <c r="T28" i="35" s="1"/>
  <c r="C26" i="41"/>
  <c r="C29" i="41" s="1"/>
  <c r="C25" i="41"/>
  <c r="F25" i="41" s="1"/>
  <c r="M25" i="41" s="1"/>
  <c r="M26" i="41" s="1"/>
  <c r="M45" i="41" s="1"/>
  <c r="R39" i="35"/>
  <c r="Y20" i="40"/>
  <c r="Y21" i="40" s="1"/>
  <c r="AB33" i="40" l="1"/>
  <c r="AC33" i="40"/>
  <c r="AD33" i="40"/>
  <c r="AA34" i="40"/>
  <c r="S28" i="35"/>
  <c r="R36" i="35" s="1"/>
  <c r="F26" i="41"/>
  <c r="Y22" i="40"/>
  <c r="Y23" i="40" s="1"/>
  <c r="Y24" i="40" s="1"/>
  <c r="Y25" i="40" s="1"/>
  <c r="Y26" i="40" s="1"/>
  <c r="Y27" i="40" s="1"/>
  <c r="Y28" i="40" s="1"/>
  <c r="Y29" i="40" s="1"/>
  <c r="Y30" i="40" s="1"/>
  <c r="Y31" i="40" s="1"/>
  <c r="Y32" i="40" s="1"/>
  <c r="Y33" i="40" s="1"/>
  <c r="Y34" i="40" s="1"/>
  <c r="Y35" i="40" s="1"/>
  <c r="Y36" i="40" s="1"/>
  <c r="Y37" i="40" s="1"/>
  <c r="Y38" i="40" s="1"/>
  <c r="AA35" i="40" l="1"/>
  <c r="AC34" i="40"/>
  <c r="AB34" i="40"/>
  <c r="AD34" i="40"/>
  <c r="AA36" i="40" l="1"/>
  <c r="AC35" i="40"/>
  <c r="AD35" i="40"/>
  <c r="AB35" i="40"/>
  <c r="AA37" i="40" l="1"/>
  <c r="AC36" i="40"/>
  <c r="AD36" i="40"/>
  <c r="AB36" i="40"/>
  <c r="AC37" i="40" l="1"/>
  <c r="AB37" i="40"/>
  <c r="AD37" i="40"/>
  <c r="AA38" i="40"/>
  <c r="AA39" i="40" s="1"/>
  <c r="AB39" i="40" l="1"/>
  <c r="AC39" i="40"/>
  <c r="AD39" i="40"/>
  <c r="AA40" i="40"/>
  <c r="AD38" i="40"/>
  <c r="AC38" i="40"/>
  <c r="AB38" i="40"/>
  <c r="AD40" i="40" l="1"/>
  <c r="AB40" i="40"/>
  <c r="AC40" i="40"/>
  <c r="AA41" i="40"/>
  <c r="AA42" i="40" l="1"/>
  <c r="AA43" i="40" s="1"/>
  <c r="AD41" i="40"/>
  <c r="AB41" i="40"/>
  <c r="AC41" i="40"/>
  <c r="AB43" i="40" l="1"/>
  <c r="AD43" i="40"/>
  <c r="AC43" i="40"/>
  <c r="AD42" i="40"/>
  <c r="AB42" i="40"/>
  <c r="AC42" i="40"/>
  <c r="AA44" i="40"/>
  <c r="AA45" i="40" s="1"/>
  <c r="AC44" i="40" l="1"/>
  <c r="AD44" i="40"/>
  <c r="AB44" i="40"/>
  <c r="AC45" i="40"/>
  <c r="AB45" i="40"/>
  <c r="AD45" i="40"/>
  <c r="AA46" i="40"/>
  <c r="AD46" i="40" l="1"/>
  <c r="AC46" i="40"/>
  <c r="AB46" i="40"/>
  <c r="AA47" i="40"/>
  <c r="AB47" i="40" l="1"/>
  <c r="AD47" i="40"/>
  <c r="AC47" i="40"/>
  <c r="AA48" i="40"/>
  <c r="AB48" i="40" l="1"/>
  <c r="AD48" i="40"/>
  <c r="AC48" i="40"/>
  <c r="AA49" i="40"/>
  <c r="AB49" i="40" l="1"/>
  <c r="AD49" i="40"/>
  <c r="AC49" i="40"/>
  <c r="AA50" i="40"/>
  <c r="AD50" i="40" l="1"/>
  <c r="AC50" i="40"/>
  <c r="AB50" i="40"/>
  <c r="AA51" i="40"/>
  <c r="AD51" i="40" l="1"/>
  <c r="AB51" i="40"/>
  <c r="AC51" i="40"/>
  <c r="AA52" i="40"/>
  <c r="AC52" i="40" l="1"/>
  <c r="AB52" i="40"/>
  <c r="AD52" i="40"/>
  <c r="AA53" i="40"/>
  <c r="AB53" i="40" l="1"/>
  <c r="AD53" i="40"/>
  <c r="AC53" i="40"/>
  <c r="AA54" i="40"/>
  <c r="AC54" i="40" l="1"/>
  <c r="AD54" i="40"/>
  <c r="AB54" i="40"/>
  <c r="AA55" i="40"/>
  <c r="AD55" i="40" l="1"/>
  <c r="AB55" i="40"/>
  <c r="AC55" i="40"/>
  <c r="AA56" i="40"/>
  <c r="AD56" i="40" l="1"/>
  <c r="AC56" i="40"/>
  <c r="AB56" i="40"/>
  <c r="AA57" i="40"/>
  <c r="AB57" i="40" l="1"/>
  <c r="AD57" i="40"/>
  <c r="AC57" i="40"/>
  <c r="AA58" i="40"/>
  <c r="AD58" i="40" l="1"/>
  <c r="AC58" i="40"/>
  <c r="AB58" i="40"/>
  <c r="AA59" i="40"/>
  <c r="AD59" i="40" l="1"/>
  <c r="AB59" i="40"/>
  <c r="AC59" i="40"/>
  <c r="AA60" i="40"/>
  <c r="AB60" i="40" l="1"/>
  <c r="AD60" i="40"/>
  <c r="AC60" i="40"/>
  <c r="AA61" i="40"/>
  <c r="AC61" i="40" l="1"/>
  <c r="AD61" i="40"/>
  <c r="AB61" i="40"/>
  <c r="AA62" i="40"/>
  <c r="AD62" i="40" l="1"/>
  <c r="AC62" i="40"/>
  <c r="AB62" i="40"/>
  <c r="AA63" i="40"/>
  <c r="AB63" i="40" l="1"/>
  <c r="AD63" i="40"/>
  <c r="AC63" i="40"/>
  <c r="AA64" i="40"/>
  <c r="AB64" i="40" l="1"/>
  <c r="AD64" i="40"/>
  <c r="AC64" i="40"/>
  <c r="AA65" i="40"/>
  <c r="AB65" i="40" l="1"/>
  <c r="AD65" i="40"/>
  <c r="AC65" i="40"/>
  <c r="AA66" i="40"/>
  <c r="AD66" i="40" l="1"/>
  <c r="AC66" i="40"/>
  <c r="AB66" i="40"/>
  <c r="AA67" i="40"/>
  <c r="AD67" i="40" l="1"/>
  <c r="AC67" i="40"/>
  <c r="AB67" i="40"/>
  <c r="AA68" i="40"/>
  <c r="AC68" i="40" l="1"/>
  <c r="AD68" i="40"/>
  <c r="AB68" i="40"/>
  <c r="AA69" i="40"/>
  <c r="AB69" i="40" l="1"/>
  <c r="AD69" i="40"/>
  <c r="AC69" i="40"/>
  <c r="AA70" i="40"/>
  <c r="AC70" i="40" l="1"/>
  <c r="AB70" i="40"/>
  <c r="AD70" i="40"/>
  <c r="AA71" i="40"/>
  <c r="AD71" i="40" l="1"/>
  <c r="AB71" i="40"/>
  <c r="AC71" i="40"/>
  <c r="AA72" i="40"/>
  <c r="AC72" i="40" l="1"/>
  <c r="AD72" i="40"/>
  <c r="AB72" i="40"/>
  <c r="AA73" i="40"/>
  <c r="AD73" i="40" l="1"/>
  <c r="AC73" i="40"/>
  <c r="AB73" i="40"/>
  <c r="AA74" i="40"/>
  <c r="AB74" i="40" l="1"/>
  <c r="AD74" i="40"/>
  <c r="AC74" i="40"/>
  <c r="AA75" i="40"/>
  <c r="AC75" i="40" l="1"/>
  <c r="AD75" i="40"/>
  <c r="AB75" i="40"/>
  <c r="AA76" i="40"/>
  <c r="AD76" i="40" l="1"/>
  <c r="AB76" i="40"/>
  <c r="AC76" i="40"/>
  <c r="AA77" i="40"/>
  <c r="AD77" i="40" l="1"/>
  <c r="AB77" i="40"/>
  <c r="AC77" i="40"/>
  <c r="AA78" i="40"/>
  <c r="AB78" i="40" l="1"/>
  <c r="AD78" i="40"/>
  <c r="AC78" i="40"/>
  <c r="AA79" i="40"/>
  <c r="AC79" i="40" l="1"/>
  <c r="AB79" i="40"/>
  <c r="AD79" i="40"/>
  <c r="AA80" i="40"/>
  <c r="AD80" i="40" l="1"/>
  <c r="AB80" i="40"/>
  <c r="AC80" i="40"/>
  <c r="AA81" i="40"/>
  <c r="AD81" i="40" l="1"/>
  <c r="AC81" i="40"/>
  <c r="AB81" i="40"/>
  <c r="AA82" i="40"/>
  <c r="AB82" i="40" l="1"/>
  <c r="AD82" i="40"/>
  <c r="AC82" i="40"/>
  <c r="AA83" i="40"/>
  <c r="AB83" i="40" l="1"/>
  <c r="AC83" i="40"/>
  <c r="AD83" i="40"/>
  <c r="AA84" i="40"/>
  <c r="AD84" i="40" l="1"/>
  <c r="AB84" i="40"/>
  <c r="AC84" i="40"/>
  <c r="AA85" i="40"/>
  <c r="AB85" i="40" l="1"/>
  <c r="AD85" i="40"/>
  <c r="AC85" i="40"/>
  <c r="AA86" i="40"/>
  <c r="AC86" i="40" l="1"/>
  <c r="AD86" i="40"/>
  <c r="AB86" i="40"/>
  <c r="AA87" i="40"/>
  <c r="AB87" i="40" l="1"/>
  <c r="AC87" i="40"/>
  <c r="AD87" i="40"/>
  <c r="AA88" i="40"/>
  <c r="AB88" i="40" l="1"/>
  <c r="AC88" i="40"/>
  <c r="AD88" i="40"/>
  <c r="AA89" i="40"/>
  <c r="AB89" i="40" l="1"/>
  <c r="AD89" i="40"/>
  <c r="AC89" i="40"/>
  <c r="AA90" i="40"/>
  <c r="AC90" i="40" l="1"/>
  <c r="AB90" i="40"/>
  <c r="AD90" i="40"/>
  <c r="AA91" i="40"/>
  <c r="AB91" i="40" l="1"/>
  <c r="AC91" i="40"/>
  <c r="AD91" i="40"/>
  <c r="AA92" i="40"/>
  <c r="AC92" i="40" l="1"/>
  <c r="AD92" i="40"/>
  <c r="AB92" i="40"/>
  <c r="AA93" i="40"/>
  <c r="AB93" i="40" l="1"/>
  <c r="AC93" i="40"/>
  <c r="AD93" i="40"/>
  <c r="AA94" i="40"/>
  <c r="AC94" i="40" l="1"/>
  <c r="AB94" i="40"/>
  <c r="AD94" i="40"/>
  <c r="AA95" i="40"/>
  <c r="AB95" i="40" l="1"/>
  <c r="AD95" i="40"/>
  <c r="AC95" i="40"/>
  <c r="AA96" i="40"/>
  <c r="AC96" i="40" l="1"/>
  <c r="AD96" i="40"/>
  <c r="AB96" i="40"/>
  <c r="AA97" i="40"/>
  <c r="AB97" i="40" l="1"/>
  <c r="AD97" i="40"/>
  <c r="AC97" i="40"/>
  <c r="AA98" i="40"/>
  <c r="AC98" i="40" l="1"/>
  <c r="AB98" i="40"/>
  <c r="AD98" i="40"/>
  <c r="AA99" i="40"/>
  <c r="AB99" i="40" l="1"/>
  <c r="AC99" i="40"/>
  <c r="AD99" i="40"/>
  <c r="AA100" i="40"/>
  <c r="AD100" i="40" l="1"/>
  <c r="AB100" i="40"/>
  <c r="AC100" i="40"/>
  <c r="AA101" i="40"/>
  <c r="AB101" i="40" l="1"/>
  <c r="AD101" i="40"/>
  <c r="AC101" i="40"/>
  <c r="AA102" i="40"/>
  <c r="AC102" i="40" l="1"/>
  <c r="AB102" i="40"/>
  <c r="AD102" i="40"/>
  <c r="AA103" i="40"/>
  <c r="AB103" i="40" l="1"/>
  <c r="AC103" i="40"/>
  <c r="AD103" i="40"/>
  <c r="AA104" i="40"/>
  <c r="AB104" i="40" l="1"/>
  <c r="AC104" i="40"/>
  <c r="AD104" i="40"/>
  <c r="AA105" i="40"/>
  <c r="AB105" i="40" l="1"/>
  <c r="AD105" i="40"/>
  <c r="AC105" i="40"/>
  <c r="AA106" i="40"/>
  <c r="AB106" i="40" l="1"/>
  <c r="AD106" i="40"/>
  <c r="AC106" i="40"/>
  <c r="AA107" i="40"/>
  <c r="AC107" i="40" l="1"/>
  <c r="AD107" i="40"/>
  <c r="AB107" i="40"/>
  <c r="AA108" i="40"/>
  <c r="AD108" i="40" l="1"/>
  <c r="AC108" i="40"/>
  <c r="AB108" i="40"/>
  <c r="AA109" i="40"/>
  <c r="AD109" i="40" l="1"/>
  <c r="AC109" i="40"/>
  <c r="AB109" i="40"/>
  <c r="AA110" i="40"/>
  <c r="AB110" i="40" l="1"/>
  <c r="AD110" i="40"/>
  <c r="AC110" i="40"/>
  <c r="AA111" i="40"/>
  <c r="AD111" i="40" l="1"/>
  <c r="AC111" i="40"/>
  <c r="AB111" i="40"/>
  <c r="AA112" i="40"/>
  <c r="AD112" i="40" l="1"/>
  <c r="AB112" i="40"/>
  <c r="AC112" i="40"/>
  <c r="AA113" i="40"/>
  <c r="AC113" i="40" l="1"/>
  <c r="AD113" i="40"/>
  <c r="AB113" i="40"/>
  <c r="AA114" i="40"/>
  <c r="AB114" i="40" l="1"/>
  <c r="AC114" i="40"/>
  <c r="AD114" i="40"/>
  <c r="AA115" i="40"/>
  <c r="AC115" i="40" l="1"/>
  <c r="AD115" i="40"/>
  <c r="AB115" i="40"/>
  <c r="AA116" i="40"/>
  <c r="AB116" i="40" l="1"/>
  <c r="AC116" i="40"/>
  <c r="AD116" i="40"/>
  <c r="AA117" i="40"/>
  <c r="AC117" i="40" l="1"/>
  <c r="AD117" i="40"/>
  <c r="AB117" i="40"/>
  <c r="AA118" i="40"/>
  <c r="AD118" i="40" l="1"/>
  <c r="AC118" i="40"/>
  <c r="AB118" i="40"/>
  <c r="AA119" i="40"/>
  <c r="AD119" i="40" l="1"/>
  <c r="AC119" i="40"/>
  <c r="AB119" i="40"/>
  <c r="AA120" i="40"/>
  <c r="AC120" i="40" l="1"/>
  <c r="AD120" i="40"/>
  <c r="AB120" i="40"/>
  <c r="AA121" i="40"/>
  <c r="AC121" i="40" l="1"/>
  <c r="AD121" i="40"/>
  <c r="AB121" i="40"/>
  <c r="AA122" i="40"/>
  <c r="AB122" i="40" l="1"/>
  <c r="AC122" i="40"/>
  <c r="AD122" i="40"/>
  <c r="AA123" i="40"/>
  <c r="AC123" i="40" l="1"/>
  <c r="AD123" i="40"/>
  <c r="AB123" i="40"/>
  <c r="AA124" i="40"/>
  <c r="AB124" i="40" l="1"/>
  <c r="AD124" i="40"/>
  <c r="AC124" i="40"/>
  <c r="AA125" i="40"/>
  <c r="AD125" i="40" l="1"/>
  <c r="AC125" i="40"/>
  <c r="AB125" i="40"/>
  <c r="AA126" i="40"/>
  <c r="AD126" i="40" l="1"/>
  <c r="AC126" i="40"/>
  <c r="AB126" i="40"/>
  <c r="AA127" i="40"/>
  <c r="AD127" i="40" l="1"/>
  <c r="AC127" i="40"/>
  <c r="AB127" i="40"/>
  <c r="AA128" i="40"/>
  <c r="AD128" i="40" l="1"/>
  <c r="AC128" i="40"/>
  <c r="AB128" i="40"/>
  <c r="AA129" i="40"/>
  <c r="AD129" i="40" l="1"/>
  <c r="AC129" i="40"/>
  <c r="AB129" i="40"/>
  <c r="AA130" i="40"/>
  <c r="AD130" i="40" l="1"/>
  <c r="AC130" i="40"/>
  <c r="AB130" i="40"/>
  <c r="AA131" i="40"/>
  <c r="AC131" i="40" l="1"/>
  <c r="AD131" i="40"/>
  <c r="AB131" i="40"/>
  <c r="AA132" i="40"/>
  <c r="AD132" i="40" l="1"/>
  <c r="AC132" i="40"/>
  <c r="AB132" i="40"/>
  <c r="AA133" i="40"/>
  <c r="AD133" i="40" l="1"/>
  <c r="AC133" i="40"/>
  <c r="AB133" i="40"/>
  <c r="AA134" i="40"/>
  <c r="AB134" i="40" l="1"/>
  <c r="AC134" i="40"/>
  <c r="AD134" i="40"/>
  <c r="AA135" i="40"/>
  <c r="AC135" i="40" l="1"/>
  <c r="AD135" i="40"/>
  <c r="AB135" i="40"/>
  <c r="AA136" i="40"/>
  <c r="AD136" i="40" l="1"/>
  <c r="AC136" i="40"/>
  <c r="AB136" i="40"/>
  <c r="AA137" i="40"/>
  <c r="AD137" i="40" l="1"/>
  <c r="AC137" i="40"/>
  <c r="AB137" i="40"/>
  <c r="AA138" i="40"/>
  <c r="AD138" i="40" l="1"/>
  <c r="AC138" i="40"/>
  <c r="AB138" i="40"/>
  <c r="AA139" i="40"/>
  <c r="AC139" i="40" l="1"/>
  <c r="AD139" i="40"/>
  <c r="AB139" i="40"/>
  <c r="AA140" i="40"/>
  <c r="AD140" i="40" l="1"/>
  <c r="AC140" i="40"/>
  <c r="AB140" i="40"/>
  <c r="AA141" i="40"/>
  <c r="AD141" i="40" l="1"/>
  <c r="AC141" i="40"/>
  <c r="AB141" i="40"/>
  <c r="AA142" i="40"/>
  <c r="AB142" i="40" l="1"/>
  <c r="AC142" i="40"/>
  <c r="AD142" i="40"/>
  <c r="AA143" i="40"/>
  <c r="AC143" i="40" l="1"/>
  <c r="AD143" i="40"/>
  <c r="AB143" i="40"/>
  <c r="AA144" i="40"/>
  <c r="AB144" i="40" l="1"/>
  <c r="AC144" i="40"/>
  <c r="AD144" i="40"/>
  <c r="AA145" i="40"/>
  <c r="AD145" i="40" l="1"/>
  <c r="AC145" i="40"/>
  <c r="AB145" i="40"/>
  <c r="AA146" i="40"/>
  <c r="AC146" i="40" l="1"/>
  <c r="AB146" i="40"/>
  <c r="AD146" i="40"/>
  <c r="AA147" i="40"/>
  <c r="AB147" i="40" l="1"/>
  <c r="AD147" i="40"/>
  <c r="AC147" i="40"/>
  <c r="AA148" i="40"/>
  <c r="AD148" i="40" l="1"/>
  <c r="AC148" i="40"/>
  <c r="AB148" i="40"/>
  <c r="AA149" i="40"/>
  <c r="AC149" i="40" l="1"/>
  <c r="AB149" i="40"/>
  <c r="AD149" i="40"/>
  <c r="AA150" i="40"/>
  <c r="AD150" i="40" l="1"/>
  <c r="AB150" i="40"/>
  <c r="AC150" i="40"/>
  <c r="AA151" i="40"/>
  <c r="AD151" i="40" l="1"/>
  <c r="AB151" i="40"/>
  <c r="AC151" i="40"/>
  <c r="AA152" i="40"/>
  <c r="AB152" i="40" l="1"/>
  <c r="AD152" i="40"/>
  <c r="AC152" i="40"/>
  <c r="AA153" i="40"/>
  <c r="AD153" i="40" l="1"/>
  <c r="AB153" i="40"/>
  <c r="AC153" i="40"/>
  <c r="AA154" i="40"/>
  <c r="AD154" i="40" l="1"/>
  <c r="AB154" i="40"/>
  <c r="AC154" i="40"/>
  <c r="AA155" i="40"/>
  <c r="AB155" i="40" l="1"/>
  <c r="AD155" i="40"/>
  <c r="AC155" i="40"/>
  <c r="AA156" i="40"/>
  <c r="AD156" i="40" l="1"/>
  <c r="AC156" i="40"/>
  <c r="AB156" i="40"/>
  <c r="AA157" i="40"/>
  <c r="AB157" i="40" l="1"/>
  <c r="AC157" i="40"/>
  <c r="AD157" i="40"/>
  <c r="AA158" i="40"/>
  <c r="AB158" i="40" l="1"/>
  <c r="AC158" i="40"/>
  <c r="AD158" i="40"/>
  <c r="AA159" i="40"/>
  <c r="AD159" i="40" l="1"/>
  <c r="AB159" i="40"/>
  <c r="AC159" i="40"/>
  <c r="AA160" i="40"/>
  <c r="AB160" i="40" l="1"/>
  <c r="AD160" i="40"/>
  <c r="AC160" i="40"/>
  <c r="AA161" i="40"/>
  <c r="AD161" i="40" l="1"/>
  <c r="AB161" i="40"/>
  <c r="AC161" i="40"/>
  <c r="AA162" i="40"/>
  <c r="AD162" i="40" l="1"/>
  <c r="AB162" i="40"/>
  <c r="AC162" i="40"/>
  <c r="AA163" i="40"/>
  <c r="AC163" i="40" l="1"/>
  <c r="AB163" i="40"/>
  <c r="AD163" i="40"/>
  <c r="AA164" i="40"/>
  <c r="AB164" i="40" l="1"/>
  <c r="AD164" i="40"/>
  <c r="AC164" i="40"/>
  <c r="AA165" i="40"/>
  <c r="AC165" i="40" l="1"/>
  <c r="AB165" i="40"/>
  <c r="AD165" i="40"/>
  <c r="AA166" i="40"/>
  <c r="AB166" i="40" l="1"/>
  <c r="AC166" i="40"/>
  <c r="AD166" i="40"/>
  <c r="AA167" i="40"/>
  <c r="AC167" i="40" l="1"/>
  <c r="AB167" i="40"/>
  <c r="AD167" i="40"/>
  <c r="AA168" i="40"/>
  <c r="AD168" i="40" l="1"/>
  <c r="AB168" i="40"/>
  <c r="AC168" i="40"/>
  <c r="AA169" i="40"/>
  <c r="AC169" i="40" l="1"/>
  <c r="AB169" i="40"/>
  <c r="AD169" i="40"/>
  <c r="AA170" i="40"/>
  <c r="AC170" i="40" l="1"/>
  <c r="AD170" i="40"/>
  <c r="AB170" i="40"/>
  <c r="AA171" i="40"/>
  <c r="AC171" i="40" l="1"/>
  <c r="AB171" i="40"/>
  <c r="AD171" i="40"/>
  <c r="AA172" i="40"/>
  <c r="AB172" i="40" l="1"/>
  <c r="AD172" i="40"/>
  <c r="AC172" i="40"/>
  <c r="AA173" i="40"/>
  <c r="AC173" i="40" l="1"/>
  <c r="AB173" i="40"/>
  <c r="AD173" i="40"/>
  <c r="AA174" i="40"/>
  <c r="AD174" i="40" l="1"/>
  <c r="AC174" i="40"/>
  <c r="AB174" i="40"/>
  <c r="AA175" i="40"/>
  <c r="AD175" i="40" l="1"/>
  <c r="AB175" i="40"/>
  <c r="AC175" i="40"/>
  <c r="AA176" i="40"/>
  <c r="AB176" i="40" l="1"/>
  <c r="AD176" i="40"/>
  <c r="AC176" i="40"/>
  <c r="AA177" i="40"/>
  <c r="AD177" i="40" l="1"/>
  <c r="AB177" i="40"/>
  <c r="AC177" i="40"/>
  <c r="AA178" i="40"/>
  <c r="AD178" i="40" l="1"/>
  <c r="AC178" i="40"/>
  <c r="AB178" i="40"/>
  <c r="AA179" i="40"/>
  <c r="AC179" i="40" l="1"/>
  <c r="AB179" i="40"/>
  <c r="AD179" i="40"/>
  <c r="AA180" i="40"/>
  <c r="AB180" i="40" l="1"/>
  <c r="AD180" i="40"/>
  <c r="AC180" i="40"/>
  <c r="AA181" i="40"/>
  <c r="AC181" i="40" l="1"/>
  <c r="AB181" i="40"/>
  <c r="AD181" i="40"/>
  <c r="AA182" i="40"/>
  <c r="AB182" i="40" l="1"/>
  <c r="AD182" i="40"/>
  <c r="AC182" i="40"/>
  <c r="AA183" i="40"/>
  <c r="AC183" i="40" l="1"/>
  <c r="AB183" i="40"/>
  <c r="AD183" i="40"/>
  <c r="AA184" i="40"/>
  <c r="AD184" i="40" l="1"/>
  <c r="AB184" i="40"/>
  <c r="AC184" i="40"/>
  <c r="AA185" i="40"/>
  <c r="AC185" i="40" l="1"/>
  <c r="AB185" i="40"/>
  <c r="AD185" i="40"/>
  <c r="AA186" i="40"/>
  <c r="AC186" i="40" l="1"/>
  <c r="AB186" i="40"/>
  <c r="AD186" i="40"/>
  <c r="AA187" i="40"/>
  <c r="AC187" i="40" l="1"/>
  <c r="AB187" i="40"/>
  <c r="AD187" i="40"/>
  <c r="AA188" i="40"/>
  <c r="AB188" i="40" l="1"/>
  <c r="AD188" i="40"/>
  <c r="AC188" i="40"/>
  <c r="AA189" i="40"/>
  <c r="AC189" i="40" l="1"/>
  <c r="AB189" i="40"/>
  <c r="AD189" i="40"/>
  <c r="AA190" i="40"/>
  <c r="AD190" i="40" l="1"/>
  <c r="AC190" i="40"/>
  <c r="AB190" i="40"/>
  <c r="AA191" i="40"/>
  <c r="AD191" i="40" l="1"/>
  <c r="AB191" i="40"/>
  <c r="AC191" i="40"/>
  <c r="AA192" i="40"/>
  <c r="AB192" i="40" l="1"/>
  <c r="AD192" i="40"/>
  <c r="AC192" i="40"/>
  <c r="AA193" i="40"/>
  <c r="AD193" i="40" l="1"/>
  <c r="AB193" i="40"/>
  <c r="AC193" i="40"/>
  <c r="AA194" i="40"/>
  <c r="AD194" i="40" l="1"/>
  <c r="AC194" i="40"/>
  <c r="AB194" i="40"/>
  <c r="AA195" i="40"/>
  <c r="AC195" i="40" l="1"/>
  <c r="AB195" i="40"/>
  <c r="AD195" i="40"/>
  <c r="AA196" i="40"/>
  <c r="AC196" i="40" l="1"/>
  <c r="AD196" i="40"/>
  <c r="AB196" i="40"/>
  <c r="AA197" i="40"/>
  <c r="AB197" i="40" l="1"/>
  <c r="AD197" i="40"/>
  <c r="AC197" i="40"/>
  <c r="AA198" i="40"/>
  <c r="AB198" i="40" l="1"/>
  <c r="AC198" i="40"/>
  <c r="AD198" i="40"/>
  <c r="AA199" i="40"/>
  <c r="AB199" i="40" l="1"/>
  <c r="AD199" i="40"/>
  <c r="AC199" i="40"/>
  <c r="AA200" i="40"/>
  <c r="AD200" i="40" l="1"/>
  <c r="AC200" i="40"/>
  <c r="AB200" i="40"/>
  <c r="AA201" i="40"/>
  <c r="AB201" i="40" l="1"/>
  <c r="AC201" i="40"/>
  <c r="AD201" i="40"/>
  <c r="AA202" i="40"/>
  <c r="AD202" i="40" l="1"/>
  <c r="AC202" i="40"/>
  <c r="AB202" i="40"/>
  <c r="AA203" i="40"/>
  <c r="AB203" i="40" l="1"/>
  <c r="AC203" i="40"/>
  <c r="AD203" i="40"/>
  <c r="AA204" i="40"/>
  <c r="AD204" i="40" l="1"/>
  <c r="AB204" i="40"/>
  <c r="AC204" i="40"/>
  <c r="AA205" i="40"/>
  <c r="AD205" i="40" l="1"/>
  <c r="AB205" i="40"/>
  <c r="AC205" i="40"/>
  <c r="AA206" i="40"/>
  <c r="AD206" i="40" l="1"/>
  <c r="AC206" i="40"/>
  <c r="AB206" i="40"/>
  <c r="AA207" i="40"/>
  <c r="AC207" i="40" l="1"/>
  <c r="AD207" i="40"/>
  <c r="AB207" i="40"/>
  <c r="AA208" i="40"/>
  <c r="AD208" i="40" l="1"/>
  <c r="AC208" i="40"/>
  <c r="AB208" i="40"/>
  <c r="AA209" i="40"/>
  <c r="AB209" i="40" l="1"/>
  <c r="AC209" i="40"/>
  <c r="AD209" i="40"/>
  <c r="AA210" i="40"/>
  <c r="AD210" i="40" l="1"/>
  <c r="AB210" i="40"/>
  <c r="AC210" i="40"/>
  <c r="AA211" i="40"/>
  <c r="AC211" i="40" l="1"/>
  <c r="AD211" i="40"/>
  <c r="AB211" i="40"/>
  <c r="AA212" i="40"/>
  <c r="AD212" i="40" l="1"/>
  <c r="AC212" i="40"/>
  <c r="AB212" i="40"/>
  <c r="AA213" i="40"/>
  <c r="AB213" i="40" l="1"/>
  <c r="AD213" i="40"/>
  <c r="AC213" i="40"/>
  <c r="J8" i="40" l="1"/>
  <c r="G11" i="41" s="1"/>
  <c r="E36" i="41" s="1"/>
  <c r="M12" i="35" l="1"/>
  <c r="E32" i="35" s="1"/>
  <c r="E12" i="35"/>
</calcChain>
</file>

<file path=xl/comments1.xml><?xml version="1.0" encoding="utf-8"?>
<comments xmlns="http://schemas.openxmlformats.org/spreadsheetml/2006/main">
  <authors>
    <author>dkapla</author>
    <author>Angela Markos</author>
  </authors>
  <commentList>
    <comment ref="K5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Information:
</t>
        </r>
        <r>
          <rPr>
            <sz val="9"/>
            <color indexed="81"/>
            <rFont val="Calibri"/>
            <family val="2"/>
            <scheme val="minor"/>
          </rPr>
          <t>List all funding support.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" authorId="0" shapeId="0">
      <text>
        <r>
          <rPr>
            <sz val="9"/>
            <color indexed="81"/>
            <rFont val="Calibri"/>
            <family val="2"/>
            <scheme val="minor"/>
          </rPr>
          <t>Campus Mail Box number</t>
        </r>
      </text>
    </comment>
    <comment ref="D6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Enter first day of travel (ex: 6/1/2018), if applicable.</t>
        </r>
      </text>
    </comment>
    <comment ref="G6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Did you receive an advance for these expenses?  If so, enter check amount.  If not, leave blank.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Enter last day of travel (ex: 07/01/2018), if applicable.</t>
        </r>
      </text>
    </comment>
    <comment ref="G7" authorId="0" shapeId="0">
      <text>
        <r>
          <rPr>
            <sz val="9"/>
            <color indexed="81"/>
            <rFont val="Calibri"/>
            <family val="2"/>
            <scheme val="minor"/>
          </rPr>
          <t xml:space="preserve">This will auto populate based on the amount of receipts you enter below.
</t>
        </r>
      </text>
    </comment>
    <comment ref="I7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UEC 6 digit SpeedChart only.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UEC Name or Title only.  Use lines below for other funding.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the amount of the UEC award letter.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Enter city, state and country (if applicable).</t>
        </r>
      </text>
    </comment>
    <comment ref="I8" authorId="1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Speedchart pulls from pcard lines entered in grid below</t>
        </r>
      </text>
    </comment>
    <comment ref="J8" authorId="1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Description pulls from pcard lines entered in grid below</t>
        </r>
      </text>
    </comment>
    <comment ref="K8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When you've finished entering expenses below (rows 14-200), enter the amount you believe will be covered by university funding.
</t>
        </r>
      </text>
    </comment>
    <comment ref="C9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List the purpose of your travel (i.e., UEC research, NSF conference, computer training, etc.)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This is an estimate only and is based on  expenses entered for "Expenses" (below) and "Estimated Funding Support" box.  
Once funding source(s) have completed their portion, recipient will have a chance to review final amount (see tab 2) for review.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1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Speedchart pulls from pcard lines entered in grid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1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Description pulls from pcard lines entered in grid below</t>
        </r>
      </text>
    </comment>
    <comment ref="C10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Add anything you'd like the reviewers to know regarding these expenses.</t>
        </r>
      </text>
    </comment>
    <comment ref="I10" authorId="1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Speedchart pulls from pcard lines entered in grid below</t>
        </r>
      </text>
    </comment>
    <comment ref="J10" authorId="1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Description pulls from pcard lines entered in grid below</t>
        </r>
      </text>
    </comment>
    <comment ref="O10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If you have foreign currency, enter the country code in column M and the exchange rate in column N (print backup and include with travel paperwork).   Be sure to use the country code in column C that corresponds with your expense as it will auto calculate in column K based on the rate you provide.
Note: Accounts Payable will confirm rate.</t>
        </r>
      </text>
    </comment>
    <comment ref="I11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other supportive funding not listed above.  Must use a 6 digit SpeedChart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title of SpeedChart, abbreviate if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other supportive funding.  Must use a 6 digit SpeedChart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Enter title of SpeedChart, abbreviate if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Instruction:</t>
        </r>
        <r>
          <rPr>
            <sz val="9"/>
            <color indexed="81"/>
            <rFont val="Calibri"/>
            <family val="2"/>
            <scheme val="minor"/>
          </rPr>
          <t xml:space="preserve">
May be used to number your receipts.</t>
        </r>
      </text>
    </comment>
    <comment ref="B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Enter date of purchase.  This should be on your receipt.</t>
        </r>
      </text>
    </comment>
    <comment ref="C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Use currency code listed in "Approved Currency Rate" box above.
</t>
        </r>
      </text>
    </comment>
    <comment ref="D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Enter the amount of the receipt you'd like to claim (full or partial).</t>
        </r>
      </text>
    </comment>
    <comment ref="E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Use drop down to indicate how the expense was paid.</t>
        </r>
      </text>
    </comment>
    <comment ref="F13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Instructions:
</t>
        </r>
        <r>
          <rPr>
            <sz val="9"/>
            <color indexed="81"/>
            <rFont val="Calibri"/>
            <family val="2"/>
            <scheme val="minor"/>
          </rPr>
          <t>If "P-Card"  or "P-Card (OOP)" was used in previous column, put the last name of the person who owns the university credit card (PS P-Card).  Else leave blank.</t>
        </r>
      </text>
    </comment>
    <comment ref="G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Enter 6 digit SpeedChart number for all expenses that have been paid by the university.  You can search for SpeedChart by using the PS Financials tool at  Main Menu&gt; Puget Sound Financials&gt; Chartfield Value Lookup (click on SpeedChart Search Tab)
</t>
        </r>
        <r>
          <rPr>
            <i/>
            <sz val="9"/>
            <color indexed="81"/>
            <rFont val="Calibri"/>
            <family val="2"/>
            <scheme val="minor"/>
          </rPr>
          <t>For OUT OF POCKET expenses leave cell blank.</t>
        </r>
      </text>
    </comment>
    <comment ref="H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Use SpeedChart title - you may abbreviate as this cell is limited to 25 characters.
</t>
        </r>
      </text>
    </comment>
    <comment ref="J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Use drop down to find the correct account code for the expense.
</t>
        </r>
      </text>
    </comment>
    <comment ref="O13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Add vendor name or additional information regarding the expense.
</t>
        </r>
      </text>
    </comment>
  </commentList>
</comments>
</file>

<file path=xl/comments2.xml><?xml version="1.0" encoding="utf-8"?>
<comments xmlns="http://schemas.openxmlformats.org/spreadsheetml/2006/main">
  <authors>
    <author>dkapla</author>
  </authors>
  <commentList>
    <comment ref="D11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UEC to complete awarded amount.  
Note: award amount cannot exceed expense amount.</t>
        </r>
      </text>
    </comment>
    <comment ref="G11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Other funders to complete with the amount they agree to cover.  
Note: award amount cannot exceed expense amount not covered by UEC (column E).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7" authorId="0" shapeId="0">
      <text>
        <r>
          <rPr>
            <b/>
            <sz val="9"/>
            <color indexed="81"/>
            <rFont val="Calibri"/>
            <family val="2"/>
            <scheme val="minor"/>
          </rPr>
          <t>Instructions:</t>
        </r>
        <r>
          <rPr>
            <sz val="9"/>
            <color indexed="81"/>
            <rFont val="Calibri"/>
            <family val="2"/>
            <scheme val="minor"/>
          </rPr>
          <t xml:space="preserve">
Include Chartfield1 if any of this amount should be used.</t>
        </r>
      </text>
    </comment>
  </commentList>
</comments>
</file>

<file path=xl/sharedStrings.xml><?xml version="1.0" encoding="utf-8"?>
<sst xmlns="http://schemas.openxmlformats.org/spreadsheetml/2006/main" count="584" uniqueCount="372">
  <si>
    <t>UEC Award</t>
  </si>
  <si>
    <t>Total</t>
  </si>
  <si>
    <t>Date</t>
  </si>
  <si>
    <t>Name:</t>
  </si>
  <si>
    <t>CMB:</t>
  </si>
  <si>
    <t>Phone:</t>
  </si>
  <si>
    <t>Email:</t>
  </si>
  <si>
    <t>Travel to:</t>
  </si>
  <si>
    <t>Notes to the reviewers</t>
  </si>
  <si>
    <t>Budget name</t>
  </si>
  <si>
    <t>Other</t>
  </si>
  <si>
    <t>SpeedChart</t>
  </si>
  <si>
    <t>Chartfield1</t>
  </si>
  <si>
    <t>*Total funded in account should not exceed expensed amount in account.</t>
  </si>
  <si>
    <t>Amount</t>
  </si>
  <si>
    <t>Honorariums</t>
  </si>
  <si>
    <t>Consultants</t>
  </si>
  <si>
    <t>Performing Artists</t>
  </si>
  <si>
    <t>Legal Services</t>
  </si>
  <si>
    <t>Audit Services</t>
  </si>
  <si>
    <t>Media Services</t>
  </si>
  <si>
    <t>Graphic Design Services</t>
  </si>
  <si>
    <t>Website Services</t>
  </si>
  <si>
    <t>Laundry Services</t>
  </si>
  <si>
    <t>Recycling Services</t>
  </si>
  <si>
    <t>Official &amp; Judge Fees</t>
  </si>
  <si>
    <t>Photographer</t>
  </si>
  <si>
    <t>Training</t>
  </si>
  <si>
    <t>Outsourced Services</t>
  </si>
  <si>
    <t>Grant Subawards</t>
  </si>
  <si>
    <t>Laboratory Service Fees</t>
  </si>
  <si>
    <t>Merchant Account Fees</t>
  </si>
  <si>
    <t>Investment Mgmt Fees</t>
  </si>
  <si>
    <t>Custodial Fees</t>
  </si>
  <si>
    <t>Software Contracts</t>
  </si>
  <si>
    <t>Online Services</t>
  </si>
  <si>
    <t>Online Access Fees</t>
  </si>
  <si>
    <t>Copyright Permissions Fee</t>
  </si>
  <si>
    <t>Other Services &amp; Fees</t>
  </si>
  <si>
    <t>Instruct &amp; Resource Materials</t>
  </si>
  <si>
    <t>Office Supplies</t>
  </si>
  <si>
    <t>Computer Supplies</t>
  </si>
  <si>
    <t>Lab Supplies</t>
  </si>
  <si>
    <t>Custodial &amp; Cleaning Supplies</t>
  </si>
  <si>
    <t>Repair &amp; Maintenance Supplies</t>
  </si>
  <si>
    <t>Medical Supplies</t>
  </si>
  <si>
    <t>Vaccines</t>
  </si>
  <si>
    <t>Medications</t>
  </si>
  <si>
    <t>Awards/Medals/Trophies</t>
  </si>
  <si>
    <t>Kitchen/Small Wares</t>
  </si>
  <si>
    <t>Photographic Supplies</t>
  </si>
  <si>
    <t>Media Supplies</t>
  </si>
  <si>
    <t>Paper Supplies</t>
  </si>
  <si>
    <t>Technical Services Supplies</t>
  </si>
  <si>
    <t>Athletic Supplies</t>
  </si>
  <si>
    <t>Uniforms</t>
  </si>
  <si>
    <t>Theatrical Production Supplies</t>
  </si>
  <si>
    <t>Decorating Supplies</t>
  </si>
  <si>
    <t>Linens</t>
  </si>
  <si>
    <t>Conference Guest Room Supplies</t>
  </si>
  <si>
    <t>Repairs &amp; Alterations</t>
  </si>
  <si>
    <t>Equipment Contracts</t>
  </si>
  <si>
    <t>Cleaning &amp; Maintenance</t>
  </si>
  <si>
    <t>Preventative Maintenance</t>
  </si>
  <si>
    <t>Greek Enhancements</t>
  </si>
  <si>
    <t>Fire Alarm System Maintenance</t>
  </si>
  <si>
    <t>Irrigation System Maintenance</t>
  </si>
  <si>
    <t>FS Project Labor</t>
  </si>
  <si>
    <t>FS Work Order Labor</t>
  </si>
  <si>
    <t>Hazmat Abatement-Asbestos</t>
  </si>
  <si>
    <t>Hazmat Abatement-Mercury</t>
  </si>
  <si>
    <t>Hazmat Abatement-PCB</t>
  </si>
  <si>
    <t>Univ Owned Vehicles-Parts</t>
  </si>
  <si>
    <t>Univ Owned Vehicles-Fuel</t>
  </si>
  <si>
    <t>Univ Owned Vehicles-Tires</t>
  </si>
  <si>
    <t>Univ Owned Vehicles-License</t>
  </si>
  <si>
    <t>Advertising</t>
  </si>
  <si>
    <t>Mobile Devices &amp; Services</t>
  </si>
  <si>
    <t>Telephone Long Distance</t>
  </si>
  <si>
    <t>Telephone System Expenses</t>
  </si>
  <si>
    <t>Postage &amp; Mailings</t>
  </si>
  <si>
    <t>Fax Services</t>
  </si>
  <si>
    <t>Clearing Mail &amp; Tel Cash</t>
  </si>
  <si>
    <t>Printing/Publications</t>
  </si>
  <si>
    <t>Photocopying</t>
  </si>
  <si>
    <t>Memberships - Departmental</t>
  </si>
  <si>
    <t>Memberships - Institutional</t>
  </si>
  <si>
    <t>Rental/Lease Equipment</t>
  </si>
  <si>
    <t>Rental Van</t>
  </si>
  <si>
    <t>Rental/Lease - Real Estate</t>
  </si>
  <si>
    <t>Rental Trimble Guest Room</t>
  </si>
  <si>
    <t>Airfare Domestic</t>
  </si>
  <si>
    <t>Ground Trans Domestic</t>
  </si>
  <si>
    <t>Lodging Domestic</t>
  </si>
  <si>
    <t>Meals Domestic</t>
  </si>
  <si>
    <t>Conf Registration Domestic</t>
  </si>
  <si>
    <t>Mileage Domestic</t>
  </si>
  <si>
    <t>Other Domestic Travel</t>
  </si>
  <si>
    <t>Parking Domestic</t>
  </si>
  <si>
    <t>Airfare Foreign</t>
  </si>
  <si>
    <t>Ground Trans Foreign</t>
  </si>
  <si>
    <t>Lodging Foreign</t>
  </si>
  <si>
    <t>Meals Foreign</t>
  </si>
  <si>
    <t>Conf Registration Foreign</t>
  </si>
  <si>
    <t>Other Foreign Travel</t>
  </si>
  <si>
    <t>Parking Foreign</t>
  </si>
  <si>
    <t>Campus Relations-Fac &amp; Staff</t>
  </si>
  <si>
    <t>Campus Relations-UPS Students</t>
  </si>
  <si>
    <t>Public Relations-Non-UPS Stu</t>
  </si>
  <si>
    <t>Public Relations-Parent</t>
  </si>
  <si>
    <t>Public Relations-Alumni</t>
  </si>
  <si>
    <t>Public Relations-General</t>
  </si>
  <si>
    <t>Public Relations-Alum Tuit Rem</t>
  </si>
  <si>
    <t>Public Relations-Dedications</t>
  </si>
  <si>
    <t>Tax-B&amp;O</t>
  </si>
  <si>
    <t>Tax-Property</t>
  </si>
  <si>
    <t>Tax-State Income</t>
  </si>
  <si>
    <t>Tax-Federal Income</t>
  </si>
  <si>
    <t>Business Licenses</t>
  </si>
  <si>
    <t>Insur Premiums-Student</t>
  </si>
  <si>
    <t>Insur Premiums-Liab &amp; Casualty</t>
  </si>
  <si>
    <t>Insur Premiums-Property</t>
  </si>
  <si>
    <t>Miscellaneous Expense</t>
  </si>
  <si>
    <t>Purchasing Rebates &amp; Discounts</t>
  </si>
  <si>
    <t>Other Investment Exp &amp; Fees</t>
  </si>
  <si>
    <t>G/L Unconditional Gift Allow</t>
  </si>
  <si>
    <t>Fines, Penalties and Fees</t>
  </si>
  <si>
    <t>Freight Expense</t>
  </si>
  <si>
    <t>Sales Tax Expense</t>
  </si>
  <si>
    <t>Use Tax Expense</t>
  </si>
  <si>
    <t>Tolerance Misc Charge</t>
  </si>
  <si>
    <t>Loss on Debt Extinguishment</t>
  </si>
  <si>
    <t>Moving Expense</t>
  </si>
  <si>
    <t>Furn &amp; Equipment &lt;$5,000</t>
  </si>
  <si>
    <t>Furn &amp; Equipment &gt;$5,000</t>
  </si>
  <si>
    <t>Copier &amp; Printers &lt;$5,000</t>
  </si>
  <si>
    <t>Copiers &gt;$5,000</t>
  </si>
  <si>
    <t>Printers &gt; $5,000</t>
  </si>
  <si>
    <t>Computer Equipment &lt;$5,000</t>
  </si>
  <si>
    <t>Computer Equipment &gt;$5,000</t>
  </si>
  <si>
    <t>Network Equipment &lt;$5,000</t>
  </si>
  <si>
    <t>Network Equipment &gt;$5,000</t>
  </si>
  <si>
    <t>Computer Software &lt; $5,000</t>
  </si>
  <si>
    <t>Computer Software &gt;$5,000</t>
  </si>
  <si>
    <t>Out of Pocket</t>
  </si>
  <si>
    <t>64011-Airfare Domestic</t>
  </si>
  <si>
    <t>64012-Ground Trans Domestic</t>
  </si>
  <si>
    <t>64013-Lodging Domestic</t>
  </si>
  <si>
    <t>64014-Meals Domestic</t>
  </si>
  <si>
    <t>64015-Conf Registration Domestic</t>
  </si>
  <si>
    <t>64016-Mileage Domestic</t>
  </si>
  <si>
    <t>64017-Other Domestic Travel</t>
  </si>
  <si>
    <t>64018-Parking Domestic</t>
  </si>
  <si>
    <t>64021-Airfare Foreign</t>
  </si>
  <si>
    <t>64022-Ground Trans Foreign</t>
  </si>
  <si>
    <t>64023-Lodging Foreign</t>
  </si>
  <si>
    <t>64024-Meals Foreign</t>
  </si>
  <si>
    <t>64025-Conf Registration Foreign</t>
  </si>
  <si>
    <t>64027-Other Foreign Travel</t>
  </si>
  <si>
    <t>64028-Parking Foreign</t>
  </si>
  <si>
    <t>64510-Campus Relations-Fac &amp; Staff</t>
  </si>
  <si>
    <t>64520-Campus Relations-UPS Students</t>
  </si>
  <si>
    <t>64530-Public Relations-Non-UPS Stu</t>
  </si>
  <si>
    <t>64540-Public Relations-Parent</t>
  </si>
  <si>
    <t>64550-Public Relations-Alumni</t>
  </si>
  <si>
    <t>64560-Public Relations-General</t>
  </si>
  <si>
    <t>64570-Public Relations-Alum Tuit Rem</t>
  </si>
  <si>
    <t>64580-Public Relations-Dedications</t>
  </si>
  <si>
    <t>60010-Honorariums</t>
  </si>
  <si>
    <t>60011-Consultants</t>
  </si>
  <si>
    <t>60012-Performing Artists</t>
  </si>
  <si>
    <t>60013-Legal Services</t>
  </si>
  <si>
    <t>60014-Audit Services</t>
  </si>
  <si>
    <t>60015-Media Services</t>
  </si>
  <si>
    <t>60016-Graphic Design Services</t>
  </si>
  <si>
    <t>60017-Website Services</t>
  </si>
  <si>
    <t>60018-Laundry Services</t>
  </si>
  <si>
    <t>60019-Recycling Services</t>
  </si>
  <si>
    <t>60020-Official &amp; Judge Fees</t>
  </si>
  <si>
    <t>60021-Photographer</t>
  </si>
  <si>
    <t>60022-Training</t>
  </si>
  <si>
    <t>60023-Outsourced Services</t>
  </si>
  <si>
    <t>60024-Grant Subawards</t>
  </si>
  <si>
    <t>60025-Laboratory Service Fees</t>
  </si>
  <si>
    <t>60026-Merchant Account Fees</t>
  </si>
  <si>
    <t>60027-Investment Mgmt Fees</t>
  </si>
  <si>
    <t>60028-Custodial Fees</t>
  </si>
  <si>
    <t>60031-Software Contracts</t>
  </si>
  <si>
    <t>60032-Online Services</t>
  </si>
  <si>
    <t>60033-Online Access Fees</t>
  </si>
  <si>
    <t>60034-Copyright Permissions Fee</t>
  </si>
  <si>
    <t>60100-Other Services &amp; Fees</t>
  </si>
  <si>
    <t>61010-Instruct &amp; Resource Materials</t>
  </si>
  <si>
    <t>61015-Office Supplies</t>
  </si>
  <si>
    <t>61020-Computer Supplies</t>
  </si>
  <si>
    <t>61025-Lab Supplies</t>
  </si>
  <si>
    <t>61045-Custodial &amp; Cleaning Supplies</t>
  </si>
  <si>
    <t>61046-Repair &amp; Maintenance Supplies</t>
  </si>
  <si>
    <t>61065-Medical Supplies</t>
  </si>
  <si>
    <t>61066-Vaccines</t>
  </si>
  <si>
    <t>61067-Medications</t>
  </si>
  <si>
    <t>61085-Awards/Medals/Trophies</t>
  </si>
  <si>
    <t>61090-Kitchen/Small Wares</t>
  </si>
  <si>
    <t>61095-Photographic Supplies</t>
  </si>
  <si>
    <t>61100-Media Supplies</t>
  </si>
  <si>
    <t>61105-Paper Supplies</t>
  </si>
  <si>
    <t>61110-Technical Services Supplies</t>
  </si>
  <si>
    <t>61115-Athletic Supplies</t>
  </si>
  <si>
    <t>61120-Uniforms</t>
  </si>
  <si>
    <t>61125-Theatrical Production Supplies</t>
  </si>
  <si>
    <t>61130-Decorating Supplies</t>
  </si>
  <si>
    <t>61135-Linens</t>
  </si>
  <si>
    <t>61136-Conference Guest Room Supplies</t>
  </si>
  <si>
    <t>62010-Repairs &amp; Alterations</t>
  </si>
  <si>
    <t>62015-Equipment Contracts</t>
  </si>
  <si>
    <t>62020-Cleaning &amp; Maintenance</t>
  </si>
  <si>
    <t>62025-Preventative Maintenance</t>
  </si>
  <si>
    <t>62030-Greek Enhancements</t>
  </si>
  <si>
    <t>62035-Fire Alarm System Maintenance</t>
  </si>
  <si>
    <t>62040-Irrigation System Maintenance</t>
  </si>
  <si>
    <t>62045-FS Project Labor</t>
  </si>
  <si>
    <t>62050-FS Work Order Labor</t>
  </si>
  <si>
    <t>62061-Hazmat Abatement-Asbestos</t>
  </si>
  <si>
    <t>62062-Hazmat Abatement-Mercury</t>
  </si>
  <si>
    <t>62063-Hazmat Abatement-PCB</t>
  </si>
  <si>
    <t>62081-Univ Owned Vehicles-Parts</t>
  </si>
  <si>
    <t>62082-Univ Owned Vehicles-Fuel</t>
  </si>
  <si>
    <t>62083-Univ Owned Vehicles-Tires</t>
  </si>
  <si>
    <t>62084-Univ Owned Vehicles-License</t>
  </si>
  <si>
    <t>63010-Advertising</t>
  </si>
  <si>
    <t>63015-Mobile Devices &amp; Services</t>
  </si>
  <si>
    <t>63020-Telephone Long Distance</t>
  </si>
  <si>
    <t>63025-Telephone System Expenses</t>
  </si>
  <si>
    <t>63030-Postage &amp; Mailings</t>
  </si>
  <si>
    <t>63035-Fax Services</t>
  </si>
  <si>
    <t>63040-Clearing Mail &amp; Tel Cash</t>
  </si>
  <si>
    <t>63710-Printing/Publications</t>
  </si>
  <si>
    <t>63711-Photocopying</t>
  </si>
  <si>
    <t>63810-Memberships - Departmental</t>
  </si>
  <si>
    <t>63811-Memberships - Institutional</t>
  </si>
  <si>
    <t>63910-Rental/Lease Equipment</t>
  </si>
  <si>
    <t>63911-Rental Van</t>
  </si>
  <si>
    <t>63912-Rental/Lease - Real Estate</t>
  </si>
  <si>
    <t>63913-Rental Trimble Guest Room</t>
  </si>
  <si>
    <t>65510-Tax-B&amp;O</t>
  </si>
  <si>
    <t>65515-Tax-Property</t>
  </si>
  <si>
    <t>65520-Tax-State Income</t>
  </si>
  <si>
    <t>65525-Tax-Federal Income</t>
  </si>
  <si>
    <t>65530-Business Licenses</t>
  </si>
  <si>
    <t>65610-Insur Premiums-Student</t>
  </si>
  <si>
    <t>65615-Insur Premiums-Liab &amp; Casualty</t>
  </si>
  <si>
    <t>65620-Insur Premiums-Property</t>
  </si>
  <si>
    <t>65710-Miscellaneous Expense</t>
  </si>
  <si>
    <t>65712-Purchasing Rebates &amp; Discounts</t>
  </si>
  <si>
    <t>65718-Other Investment Exp &amp; Fees</t>
  </si>
  <si>
    <t>65719-G/L Unconditional Gift Allow</t>
  </si>
  <si>
    <t>65720-Fines, Penalties and Fees</t>
  </si>
  <si>
    <t>65723-Freight Expense</t>
  </si>
  <si>
    <t>65724-Sales Tax Expense</t>
  </si>
  <si>
    <t>65725-Use Tax Expense</t>
  </si>
  <si>
    <t>65726-Tolerance Misc Charge</t>
  </si>
  <si>
    <t>65727-Loss on Debt Extinguishment</t>
  </si>
  <si>
    <t>65730-Moving Expense</t>
  </si>
  <si>
    <t>70002-Furn &amp; Equipment &lt;$5,000</t>
  </si>
  <si>
    <t>70003-Furn &amp; Equipment &gt;$5,000</t>
  </si>
  <si>
    <t>70004-Copier &amp; Printers &lt;$5,000</t>
  </si>
  <si>
    <t>70005-Copiers &gt;$5,000</t>
  </si>
  <si>
    <t>70006-Printers &gt; $5,000</t>
  </si>
  <si>
    <t>71001-Computer Equipment &lt;$5,000</t>
  </si>
  <si>
    <t>71002-Computer Equipment &gt;$5,000</t>
  </si>
  <si>
    <t>71003-Network Equipment &lt;$5,000</t>
  </si>
  <si>
    <t>71004-Network Equipment &gt;$5,000</t>
  </si>
  <si>
    <t>73001-Computer Software &lt; $5,000</t>
  </si>
  <si>
    <t>73002-Computer Software &gt;$5,000</t>
  </si>
  <si>
    <t>Chart of Accounts</t>
  </si>
  <si>
    <t>COA-Concant</t>
  </si>
  <si>
    <t xml:space="preserve"> </t>
  </si>
  <si>
    <t>SpeedChart2</t>
  </si>
  <si>
    <t>Expense</t>
  </si>
  <si>
    <t>Travel To:</t>
  </si>
  <si>
    <t>Requisition/PO</t>
  </si>
  <si>
    <t>Expense Date</t>
  </si>
  <si>
    <t>How expense was paid</t>
  </si>
  <si>
    <t>Description/Vendor</t>
  </si>
  <si>
    <t>Type</t>
  </si>
  <si>
    <t>Date:</t>
  </si>
  <si>
    <t>Chartfield</t>
  </si>
  <si>
    <t>University</t>
  </si>
  <si>
    <t>SpeedChart Description</t>
  </si>
  <si>
    <t>Rcpt No.</t>
  </si>
  <si>
    <t>Acct1</t>
  </si>
  <si>
    <t>Acct1a</t>
  </si>
  <si>
    <t>Acct2</t>
  </si>
  <si>
    <t>Acct3</t>
  </si>
  <si>
    <t>Acct4</t>
  </si>
  <si>
    <t>SpCht1</t>
  </si>
  <si>
    <t>Expenses not covered by UEC</t>
  </si>
  <si>
    <t>Account Detail</t>
  </si>
  <si>
    <t>Approved Currency Rate</t>
  </si>
  <si>
    <t>Code</t>
  </si>
  <si>
    <t>Rate</t>
  </si>
  <si>
    <t>APPROVAL BELOW (may include notes)</t>
  </si>
  <si>
    <t>Expenses</t>
  </si>
  <si>
    <t>to be</t>
  </si>
  <si>
    <t>SP Description</t>
  </si>
  <si>
    <t>Travel Date Begin:</t>
  </si>
  <si>
    <t>Travel Date End:</t>
  </si>
  <si>
    <t>Curr</t>
  </si>
  <si>
    <t>This section is used for 2.Funding Detail Tab</t>
  </si>
  <si>
    <t>Order SpCht2</t>
  </si>
  <si>
    <t>Net change</t>
  </si>
  <si>
    <t>LESS: CASH ADVANCE</t>
  </si>
  <si>
    <t>SpeedChart #</t>
  </si>
  <si>
    <t>Type of purchase</t>
  </si>
  <si>
    <t>A/P Review</t>
  </si>
  <si>
    <t>Account</t>
  </si>
  <si>
    <r>
      <t xml:space="preserve">Chartfield1 No. </t>
    </r>
    <r>
      <rPr>
        <sz val="7"/>
        <color theme="1"/>
        <rFont val="Calibri"/>
        <family val="2"/>
      </rPr>
      <t>(optional)</t>
    </r>
  </si>
  <si>
    <t>Other Funding</t>
  </si>
  <si>
    <t>Est. Total Support</t>
  </si>
  <si>
    <t>TOTAL COST</t>
  </si>
  <si>
    <t>EXPENSE DETAIL</t>
  </si>
  <si>
    <t>TOTAL FUNDING:</t>
  </si>
  <si>
    <t>TOTAL EXPENSE:</t>
  </si>
  <si>
    <t>FUNDED BY UEC:</t>
  </si>
  <si>
    <t>FUNDED BY OTHER SOURCE(S):</t>
  </si>
  <si>
    <t>Total expense</t>
  </si>
  <si>
    <t>Expense and Reimbursement Record</t>
  </si>
  <si>
    <t>Expenses detail by chartfield strings</t>
  </si>
  <si>
    <t>Expense Detail</t>
  </si>
  <si>
    <t>Funding Support</t>
  </si>
  <si>
    <t>UEC &amp; other SpeedCharts willing to support expenses</t>
  </si>
  <si>
    <t>Purpose:</t>
  </si>
  <si>
    <t>Chartfield1 to be used with support:</t>
  </si>
  <si>
    <t>Est. Cost to Recipient</t>
  </si>
  <si>
    <t>Recipient Name:</t>
  </si>
  <si>
    <t>EXPENSES TO BE COVERED BY RECIPIENT:</t>
  </si>
  <si>
    <t>TOTAL PAID BY RECIPIENT (OOP):</t>
  </si>
  <si>
    <t>DUE TO (DUE FROM) RECIPIENT:</t>
  </si>
  <si>
    <t>Expenses covered by recipient</t>
  </si>
  <si>
    <t>Recipient</t>
  </si>
  <si>
    <t>Advance Amount</t>
  </si>
  <si>
    <t>Pre-Approved UEC or University Support</t>
  </si>
  <si>
    <t>USD</t>
  </si>
  <si>
    <t>GBP</t>
  </si>
  <si>
    <t>CNY</t>
  </si>
  <si>
    <t>FUNDING SUMMARY FOR UNIVERSITY REIMBURSEMENT</t>
  </si>
  <si>
    <t>PS P-Card</t>
  </si>
  <si>
    <t>PS P-Card (out of pocket)</t>
  </si>
  <si>
    <t>Out of Pocket (cash/chk/cc)</t>
  </si>
  <si>
    <r>
      <t>Total Amount (US)</t>
    </r>
    <r>
      <rPr>
        <sz val="8"/>
        <color theme="1"/>
        <rFont val="Calibri"/>
        <family val="2"/>
      </rPr>
      <t xml:space="preserve"> </t>
    </r>
    <r>
      <rPr>
        <sz val="7"/>
        <color theme="1"/>
        <rFont val="Calibri"/>
        <family val="2"/>
      </rPr>
      <t>(auto-calculating)</t>
    </r>
  </si>
  <si>
    <r>
      <t xml:space="preserve">UEC Notes 
</t>
    </r>
    <r>
      <rPr>
        <sz val="9"/>
        <color theme="1"/>
        <rFont val="Calibri"/>
        <family val="2"/>
        <scheme val="minor"/>
      </rPr>
      <t>(if needed)</t>
    </r>
  </si>
  <si>
    <t>paid by</t>
  </si>
  <si>
    <t xml:space="preserve">to be </t>
  </si>
  <si>
    <t xml:space="preserve">paid by </t>
  </si>
  <si>
    <t>Funding Allowance</t>
  </si>
  <si>
    <r>
      <rPr>
        <b/>
        <sz val="11"/>
        <color theme="0"/>
        <rFont val="Arial"/>
        <family val="2"/>
      </rPr>
      <t>Office Use Only:</t>
    </r>
    <r>
      <rPr>
        <b/>
        <sz val="11"/>
        <color theme="0"/>
        <rFont val="Arial Narrow"/>
        <family val="2"/>
      </rPr>
      <t xml:space="preserve"> </t>
    </r>
    <r>
      <rPr>
        <sz val="11"/>
        <color theme="0"/>
        <rFont val="Arial Narrow"/>
        <family val="2"/>
      </rPr>
      <t>AP Entries Needed</t>
    </r>
  </si>
  <si>
    <t>Cash Advance Amount</t>
  </si>
  <si>
    <t>Potential Funding</t>
  </si>
  <si>
    <t>14051-Credit Card Advances</t>
  </si>
  <si>
    <t>Credit Card Advances</t>
  </si>
  <si>
    <t>EUR</t>
  </si>
  <si>
    <t>Name or Title</t>
  </si>
  <si>
    <t>-Administration - UEC Review</t>
  </si>
  <si>
    <t>UEC Director/Budget Manager</t>
  </si>
  <si>
    <t xml:space="preserve"> to USD</t>
  </si>
  <si>
    <t>Card Holder
 Last Name</t>
  </si>
  <si>
    <t>the reviewer:</t>
  </si>
  <si>
    <t>Optional-Notes to</t>
  </si>
  <si>
    <t>Campus Mail Box:</t>
  </si>
  <si>
    <t>Ver 14 (12/21)</t>
  </si>
  <si>
    <t>Complete areas in white. Send this form and all receipts with your grant report to enrichment@pugetsound.edu or to the Associate Deans Office at CMB 1020.</t>
  </si>
  <si>
    <t>UEC and other funding sources are to complete/review areas in white.  Once complete, send to finance@pugetsound.edu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</si>
</sst>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mm/dd/yy;@"/>
  </numFmts>
  <fonts count="66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0"/>
      <color theme="0"/>
      <name val="Arial Narrow"/>
      <family val="2"/>
    </font>
    <font>
      <i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Geneva"/>
    </font>
    <font>
      <sz val="8"/>
      <color theme="1"/>
      <name val="Calibri"/>
      <family val="2"/>
    </font>
    <font>
      <b/>
      <sz val="9"/>
      <color theme="1"/>
      <name val="Arial Narrow"/>
      <family val="2"/>
    </font>
    <font>
      <sz val="11"/>
      <name val="Calibri"/>
      <family val="2"/>
      <scheme val="minor"/>
    </font>
    <font>
      <b/>
      <sz val="8"/>
      <name val="Arial Narrow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0" tint="-0.499984740745262"/>
      <name val="Calibri"/>
      <family val="2"/>
    </font>
    <font>
      <b/>
      <sz val="7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</font>
    <font>
      <b/>
      <sz val="12"/>
      <color theme="0"/>
      <name val="Berlin Sans FB Demi"/>
      <family val="2"/>
    </font>
    <font>
      <sz val="10"/>
      <color theme="0"/>
      <name val="Berlin Sans FB Demi"/>
      <family val="2"/>
    </font>
    <font>
      <b/>
      <sz val="16"/>
      <color theme="1"/>
      <name val="Berlin Sans FB Demi"/>
      <family val="2"/>
    </font>
    <font>
      <sz val="11"/>
      <name val="Berlin Sans FB Demi"/>
      <family val="2"/>
    </font>
    <font>
      <sz val="11"/>
      <color theme="1"/>
      <name val="Berlin Sans FB Demi"/>
      <family val="2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sz val="9"/>
      <color theme="1"/>
      <name val="Calibri"/>
      <family val="2"/>
    </font>
    <font>
      <i/>
      <sz val="9"/>
      <color indexed="81"/>
      <name val="Calibri"/>
      <family val="2"/>
      <scheme val="minor"/>
    </font>
    <font>
      <sz val="7"/>
      <color theme="1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0" tint="-0.499984740745262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i/>
      <sz val="11"/>
      <color rgb="FFFF0000"/>
      <name val="Calibri"/>
      <family val="2"/>
    </font>
    <font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b/>
      <sz val="11"/>
      <color theme="0"/>
      <name val="Arial Black"/>
      <family val="2"/>
    </font>
    <font>
      <b/>
      <sz val="11"/>
      <color theme="0"/>
      <name val="Arial"/>
      <family val="2"/>
    </font>
    <font>
      <b/>
      <sz val="10"/>
      <color rgb="FFFF0000"/>
      <name val="Arial Narrow"/>
      <family val="2"/>
    </font>
    <font>
      <sz val="8"/>
      <color rgb="FFFF0000"/>
      <name val="Arial Narrow"/>
      <family val="2"/>
    </font>
    <font>
      <i/>
      <sz val="9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Trellis">
        <bgColor theme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403">
    <xf numFmtId="0" fontId="0" fillId="0" borderId="0" xfId="0"/>
    <xf numFmtId="0" fontId="3" fillId="4" borderId="0" xfId="0" applyFont="1" applyFill="1" applyProtection="1"/>
    <xf numFmtId="0" fontId="11" fillId="4" borderId="0" xfId="0" applyFont="1" applyFill="1" applyProtection="1"/>
    <xf numFmtId="0" fontId="2" fillId="4" borderId="0" xfId="0" applyFont="1" applyFill="1" applyAlignment="1" applyProtection="1">
      <alignment horizontal="right"/>
    </xf>
    <xf numFmtId="0" fontId="3" fillId="4" borderId="0" xfId="0" applyFont="1" applyFill="1" applyAlignment="1" applyProtection="1">
      <alignment horizontal="right"/>
    </xf>
    <xf numFmtId="0" fontId="5" fillId="4" borderId="0" xfId="0" applyFont="1" applyFill="1" applyProtection="1"/>
    <xf numFmtId="0" fontId="3" fillId="0" borderId="0" xfId="0" applyFont="1" applyProtection="1"/>
    <xf numFmtId="0" fontId="12" fillId="2" borderId="0" xfId="0" applyFont="1" applyFill="1" applyBorder="1" applyAlignment="1" applyProtection="1">
      <alignment horizontal="centerContinuous" vertical="distributed"/>
    </xf>
    <xf numFmtId="0" fontId="8" fillId="0" borderId="0" xfId="0" applyFont="1" applyProtection="1"/>
    <xf numFmtId="0" fontId="12" fillId="2" borderId="15" xfId="0" applyFont="1" applyFill="1" applyBorder="1" applyAlignment="1" applyProtection="1">
      <alignment horizontal="centerContinuous" vertical="distributed"/>
    </xf>
    <xf numFmtId="0" fontId="8" fillId="4" borderId="0" xfId="0" applyFont="1" applyFill="1" applyProtection="1"/>
    <xf numFmtId="0" fontId="14" fillId="4" borderId="0" xfId="0" applyFont="1" applyFill="1" applyProtection="1"/>
    <xf numFmtId="0" fontId="10" fillId="4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4" borderId="0" xfId="0" applyFont="1" applyFill="1" applyAlignment="1" applyProtection="1">
      <alignment horizontal="right"/>
    </xf>
    <xf numFmtId="0" fontId="6" fillId="4" borderId="0" xfId="0" applyFont="1" applyFill="1" applyBorder="1" applyAlignment="1" applyProtection="1">
      <alignment horizontal="right"/>
    </xf>
    <xf numFmtId="43" fontId="3" fillId="0" borderId="0" xfId="1" applyFont="1" applyAlignment="1" applyProtection="1">
      <alignment shrinkToFit="1"/>
    </xf>
    <xf numFmtId="0" fontId="3" fillId="4" borderId="0" xfId="0" applyFont="1" applyFill="1" applyAlignment="1" applyProtection="1">
      <alignment shrinkToFit="1"/>
    </xf>
    <xf numFmtId="0" fontId="11" fillId="4" borderId="0" xfId="0" applyFont="1" applyFill="1" applyAlignment="1" applyProtection="1">
      <alignment shrinkToFit="1"/>
    </xf>
    <xf numFmtId="0" fontId="3" fillId="0" borderId="0" xfId="0" applyFont="1" applyAlignment="1" applyProtection="1">
      <alignment shrinkToFit="1"/>
    </xf>
    <xf numFmtId="43" fontId="3" fillId="0" borderId="12" xfId="1" applyFont="1" applyBorder="1" applyAlignment="1" applyProtection="1">
      <alignment shrinkToFit="1"/>
    </xf>
    <xf numFmtId="0" fontId="2" fillId="0" borderId="0" xfId="0" applyFont="1" applyAlignment="1" applyProtection="1">
      <alignment shrinkToFit="1"/>
    </xf>
    <xf numFmtId="0" fontId="2" fillId="0" borderId="20" xfId="0" applyFont="1" applyFill="1" applyBorder="1" applyAlignment="1" applyProtection="1">
      <alignment shrinkToFit="1"/>
    </xf>
    <xf numFmtId="44" fontId="2" fillId="0" borderId="20" xfId="2" applyFont="1" applyFill="1" applyBorder="1" applyAlignment="1" applyProtection="1">
      <alignment shrinkToFit="1"/>
    </xf>
    <xf numFmtId="44" fontId="2" fillId="3" borderId="5" xfId="2" applyFont="1" applyFill="1" applyBorder="1" applyAlignment="1" applyProtection="1">
      <alignment shrinkToFit="1"/>
    </xf>
    <xf numFmtId="44" fontId="2" fillId="0" borderId="0" xfId="2" applyFont="1" applyFill="1" applyBorder="1" applyAlignment="1" applyProtection="1">
      <alignment shrinkToFit="1"/>
    </xf>
    <xf numFmtId="0" fontId="2" fillId="4" borderId="0" xfId="0" applyFont="1" applyFill="1" applyAlignment="1" applyProtection="1">
      <alignment shrinkToFit="1"/>
    </xf>
    <xf numFmtId="0" fontId="10" fillId="4" borderId="0" xfId="0" applyFont="1" applyFill="1" applyAlignment="1" applyProtection="1">
      <alignment shrinkToFit="1"/>
    </xf>
    <xf numFmtId="0" fontId="8" fillId="4" borderId="0" xfId="0" applyFont="1" applyFill="1" applyBorder="1" applyProtection="1"/>
    <xf numFmtId="0" fontId="16" fillId="4" borderId="0" xfId="0" applyFont="1" applyFill="1" applyBorder="1" applyAlignment="1" applyProtection="1">
      <alignment vertical="center" wrapText="1"/>
    </xf>
    <xf numFmtId="0" fontId="12" fillId="2" borderId="30" xfId="0" applyFont="1" applyFill="1" applyBorder="1" applyAlignment="1" applyProtection="1"/>
    <xf numFmtId="0" fontId="12" fillId="2" borderId="36" xfId="0" applyFont="1" applyFill="1" applyBorder="1" applyAlignment="1" applyProtection="1"/>
    <xf numFmtId="0" fontId="12" fillId="2" borderId="31" xfId="0" applyFont="1" applyFill="1" applyBorder="1" applyAlignment="1" applyProtection="1"/>
    <xf numFmtId="43" fontId="7" fillId="3" borderId="4" xfId="1" applyFont="1" applyFill="1" applyBorder="1" applyAlignment="1" applyProtection="1">
      <alignment shrinkToFit="1"/>
    </xf>
    <xf numFmtId="0" fontId="3" fillId="4" borderId="0" xfId="0" applyFont="1" applyFill="1" applyBorder="1" applyProtection="1"/>
    <xf numFmtId="0" fontId="3" fillId="4" borderId="9" xfId="0" applyFont="1" applyFill="1" applyBorder="1" applyProtection="1"/>
    <xf numFmtId="0" fontId="3" fillId="4" borderId="0" xfId="0" applyFont="1" applyFill="1" applyBorder="1" applyAlignment="1" applyProtection="1"/>
    <xf numFmtId="43" fontId="9" fillId="4" borderId="0" xfId="1" applyFont="1" applyFill="1" applyBorder="1" applyAlignment="1" applyProtection="1">
      <alignment horizontal="right"/>
    </xf>
    <xf numFmtId="0" fontId="3" fillId="4" borderId="11" xfId="0" applyFont="1" applyFill="1" applyBorder="1" applyProtection="1"/>
    <xf numFmtId="0" fontId="3" fillId="4" borderId="17" xfId="0" applyFont="1" applyFill="1" applyBorder="1" applyProtection="1"/>
    <xf numFmtId="43" fontId="3" fillId="7" borderId="26" xfId="1" applyFont="1" applyFill="1" applyBorder="1" applyAlignment="1" applyProtection="1">
      <alignment shrinkToFit="1"/>
    </xf>
    <xf numFmtId="43" fontId="3" fillId="7" borderId="25" xfId="1" applyFont="1" applyFill="1" applyBorder="1" applyAlignment="1" applyProtection="1">
      <alignment shrinkToFit="1"/>
    </xf>
    <xf numFmtId="43" fontId="9" fillId="0" borderId="0" xfId="1" applyFont="1" applyBorder="1" applyAlignment="1" applyProtection="1">
      <alignment horizontal="right"/>
    </xf>
    <xf numFmtId="0" fontId="3" fillId="4" borderId="12" xfId="0" applyFont="1" applyFill="1" applyBorder="1" applyProtection="1"/>
    <xf numFmtId="0" fontId="8" fillId="4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7" fillId="8" borderId="0" xfId="0" applyFont="1" applyFill="1" applyBorder="1" applyAlignment="1" applyProtection="1">
      <alignment horizontal="centerContinuous" vertical="distributed"/>
    </xf>
    <xf numFmtId="0" fontId="12" fillId="8" borderId="0" xfId="0" applyFont="1" applyFill="1" applyBorder="1" applyAlignment="1" applyProtection="1">
      <alignment horizontal="centerContinuous" vertical="distributed"/>
    </xf>
    <xf numFmtId="0" fontId="12" fillId="8" borderId="4" xfId="0" applyFont="1" applyFill="1" applyBorder="1" applyAlignment="1" applyProtection="1">
      <alignment horizontal="centerContinuous" vertical="distributed"/>
    </xf>
    <xf numFmtId="0" fontId="12" fillId="9" borderId="9" xfId="0" applyFont="1" applyFill="1" applyBorder="1" applyAlignment="1" applyProtection="1">
      <alignment horizontal="centerContinuous" vertical="distributed"/>
    </xf>
    <xf numFmtId="0" fontId="12" fillId="9" borderId="0" xfId="0" applyFont="1" applyFill="1" applyBorder="1" applyAlignment="1" applyProtection="1">
      <alignment horizontal="centerContinuous" vertical="distributed"/>
    </xf>
    <xf numFmtId="0" fontId="12" fillId="9" borderId="15" xfId="0" applyFont="1" applyFill="1" applyBorder="1" applyAlignment="1" applyProtection="1">
      <alignment horizontal="centerContinuous" vertical="distributed"/>
    </xf>
    <xf numFmtId="44" fontId="2" fillId="0" borderId="22" xfId="2" applyFont="1" applyFill="1" applyBorder="1" applyAlignment="1" applyProtection="1">
      <alignment shrinkToFit="1"/>
    </xf>
    <xf numFmtId="43" fontId="3" fillId="3" borderId="8" xfId="1" applyFont="1" applyFill="1" applyBorder="1" applyAlignment="1" applyProtection="1">
      <alignment shrinkToFit="1"/>
    </xf>
    <xf numFmtId="0" fontId="7" fillId="4" borderId="41" xfId="0" applyFont="1" applyFill="1" applyBorder="1" applyAlignment="1" applyProtection="1"/>
    <xf numFmtId="0" fontId="2" fillId="4" borderId="19" xfId="0" applyFont="1" applyFill="1" applyBorder="1" applyAlignment="1" applyProtection="1"/>
    <xf numFmtId="0" fontId="3" fillId="10" borderId="36" xfId="0" applyFont="1" applyFill="1" applyBorder="1" applyAlignment="1" applyProtection="1">
      <alignment horizontal="center"/>
    </xf>
    <xf numFmtId="0" fontId="15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0" fillId="0" borderId="0" xfId="0" applyFont="1" applyFill="1"/>
    <xf numFmtId="0" fontId="2" fillId="4" borderId="22" xfId="0" applyFont="1" applyFill="1" applyBorder="1" applyAlignment="1" applyProtection="1"/>
    <xf numFmtId="0" fontId="7" fillId="4" borderId="40" xfId="0" applyFont="1" applyFill="1" applyBorder="1" applyAlignment="1" applyProtection="1"/>
    <xf numFmtId="0" fontId="3" fillId="2" borderId="30" xfId="0" applyFont="1" applyFill="1" applyBorder="1" applyProtection="1"/>
    <xf numFmtId="0" fontId="6" fillId="2" borderId="36" xfId="0" applyFont="1" applyFill="1" applyBorder="1" applyAlignment="1" applyProtection="1">
      <alignment horizontal="right"/>
    </xf>
    <xf numFmtId="0" fontId="3" fillId="10" borderId="7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0" fontId="2" fillId="2" borderId="5" xfId="0" applyFont="1" applyFill="1" applyBorder="1" applyAlignment="1" applyProtection="1">
      <alignment horizontal="center" vertical="center" wrapText="1"/>
    </xf>
    <xf numFmtId="0" fontId="12" fillId="2" borderId="36" xfId="0" applyFont="1" applyFill="1" applyBorder="1" applyAlignment="1" applyProtection="1">
      <alignment horizontal="centerContinuous" vertical="distributed"/>
    </xf>
    <xf numFmtId="0" fontId="12" fillId="2" borderId="7" xfId="0" applyFont="1" applyFill="1" applyBorder="1" applyAlignment="1" applyProtection="1">
      <alignment horizontal="centerContinuous" vertical="distributed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right"/>
    </xf>
    <xf numFmtId="0" fontId="2" fillId="4" borderId="23" xfId="0" applyFont="1" applyFill="1" applyBorder="1" applyAlignment="1" applyProtection="1"/>
    <xf numFmtId="0" fontId="7" fillId="4" borderId="45" xfId="0" applyFont="1" applyFill="1" applyBorder="1" applyAlignment="1" applyProtection="1"/>
    <xf numFmtId="0" fontId="16" fillId="0" borderId="18" xfId="0" applyFont="1" applyFill="1" applyBorder="1" applyAlignment="1" applyProtection="1">
      <alignment horizontal="center"/>
    </xf>
    <xf numFmtId="0" fontId="22" fillId="5" borderId="26" xfId="0" applyFont="1" applyFill="1" applyBorder="1" applyAlignment="1" applyProtection="1">
      <alignment horizontal="center"/>
    </xf>
    <xf numFmtId="0" fontId="0" fillId="0" borderId="0" xfId="0" applyFont="1"/>
    <xf numFmtId="43" fontId="3" fillId="5" borderId="44" xfId="1" applyFont="1" applyFill="1" applyBorder="1" applyAlignment="1" applyProtection="1">
      <alignment shrinkToFit="1"/>
    </xf>
    <xf numFmtId="0" fontId="23" fillId="0" borderId="0" xfId="0" applyFont="1" applyAlignment="1">
      <alignment horizontal="center" wrapText="1"/>
    </xf>
    <xf numFmtId="0" fontId="0" fillId="11" borderId="0" xfId="0" applyFont="1" applyFill="1"/>
    <xf numFmtId="0" fontId="0" fillId="12" borderId="0" xfId="0" applyFont="1" applyFill="1"/>
    <xf numFmtId="0" fontId="7" fillId="4" borderId="18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30" fillId="0" borderId="0" xfId="0" applyFont="1" applyBorder="1" applyProtection="1"/>
    <xf numFmtId="0" fontId="7" fillId="0" borderId="0" xfId="0" applyFont="1" applyBorder="1" applyAlignment="1" applyProtection="1">
      <alignment horizontal="center" wrapText="1"/>
    </xf>
    <xf numFmtId="0" fontId="16" fillId="5" borderId="18" xfId="0" applyFont="1" applyFill="1" applyBorder="1" applyAlignment="1" applyProtection="1">
      <alignment horizontal="center" vertical="center" shrinkToFit="1"/>
    </xf>
    <xf numFmtId="0" fontId="16" fillId="5" borderId="42" xfId="0" applyFont="1" applyFill="1" applyBorder="1" applyAlignment="1" applyProtection="1">
      <alignment horizontal="center" vertical="center" shrinkToFit="1"/>
    </xf>
    <xf numFmtId="0" fontId="16" fillId="5" borderId="21" xfId="0" applyFont="1" applyFill="1" applyBorder="1" applyAlignment="1" applyProtection="1">
      <alignment horizontal="center" vertical="center" shrinkToFit="1"/>
    </xf>
    <xf numFmtId="0" fontId="16" fillId="5" borderId="27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/>
    </xf>
    <xf numFmtId="43" fontId="3" fillId="5" borderId="40" xfId="1" applyFont="1" applyFill="1" applyBorder="1" applyAlignment="1" applyProtection="1">
      <alignment shrinkToFit="1"/>
    </xf>
    <xf numFmtId="43" fontId="3" fillId="3" borderId="4" xfId="1" applyFont="1" applyFill="1" applyBorder="1" applyAlignment="1" applyProtection="1">
      <alignment shrinkToFit="1"/>
    </xf>
    <xf numFmtId="43" fontId="3" fillId="3" borderId="5" xfId="1" applyFont="1" applyFill="1" applyBorder="1" applyAlignment="1" applyProtection="1">
      <alignment shrinkToFit="1"/>
    </xf>
    <xf numFmtId="0" fontId="2" fillId="3" borderId="4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/>
    </xf>
    <xf numFmtId="43" fontId="7" fillId="2" borderId="25" xfId="1" applyFont="1" applyFill="1" applyBorder="1" applyAlignment="1" applyProtection="1">
      <alignment shrinkToFit="1"/>
    </xf>
    <xf numFmtId="0" fontId="7" fillId="2" borderId="21" xfId="0" applyFont="1" applyFill="1" applyBorder="1" applyAlignment="1" applyProtection="1">
      <alignment horizontal="center" shrinkToFit="1"/>
    </xf>
    <xf numFmtId="0" fontId="7" fillId="2" borderId="23" xfId="0" applyFont="1" applyFill="1" applyBorder="1" applyAlignment="1" applyProtection="1">
      <alignment horizontal="center" shrinkToFit="1"/>
    </xf>
    <xf numFmtId="43" fontId="7" fillId="13" borderId="35" xfId="1" applyNumberFormat="1" applyFont="1" applyFill="1" applyBorder="1" applyAlignment="1" applyProtection="1">
      <alignment shrinkToFit="1"/>
    </xf>
    <xf numFmtId="44" fontId="16" fillId="13" borderId="34" xfId="2" applyFont="1" applyFill="1" applyBorder="1" applyAlignment="1" applyProtection="1">
      <alignment shrinkToFit="1"/>
    </xf>
    <xf numFmtId="0" fontId="3" fillId="13" borderId="41" xfId="0" applyFont="1" applyFill="1" applyBorder="1" applyAlignment="1" applyProtection="1">
      <alignment shrinkToFit="1"/>
    </xf>
    <xf numFmtId="0" fontId="7" fillId="13" borderId="58" xfId="0" applyFont="1" applyFill="1" applyBorder="1" applyAlignment="1" applyProtection="1">
      <alignment horizontal="left"/>
    </xf>
    <xf numFmtId="0" fontId="3" fillId="13" borderId="40" xfId="0" applyFont="1" applyFill="1" applyBorder="1" applyAlignment="1" applyProtection="1">
      <alignment shrinkToFit="1"/>
    </xf>
    <xf numFmtId="0" fontId="2" fillId="3" borderId="41" xfId="0" applyFont="1" applyFill="1" applyBorder="1" applyAlignment="1" applyProtection="1">
      <alignment shrinkToFit="1"/>
    </xf>
    <xf numFmtId="0" fontId="2" fillId="3" borderId="45" xfId="0" applyFont="1" applyFill="1" applyBorder="1" applyAlignment="1" applyProtection="1">
      <alignment shrinkToFit="1"/>
    </xf>
    <xf numFmtId="0" fontId="16" fillId="3" borderId="21" xfId="0" applyFont="1" applyFill="1" applyBorder="1" applyAlignment="1" applyProtection="1">
      <alignment horizontal="center" shrinkToFit="1"/>
    </xf>
    <xf numFmtId="43" fontId="16" fillId="3" borderId="21" xfId="1" applyNumberFormat="1" applyFont="1" applyFill="1" applyBorder="1" applyAlignment="1" applyProtection="1">
      <alignment shrinkToFit="1"/>
    </xf>
    <xf numFmtId="43" fontId="7" fillId="13" borderId="20" xfId="1" applyNumberFormat="1" applyFont="1" applyFill="1" applyBorder="1" applyAlignment="1" applyProtection="1">
      <alignment shrinkToFit="1"/>
    </xf>
    <xf numFmtId="0" fontId="16" fillId="3" borderId="58" xfId="0" applyFont="1" applyFill="1" applyBorder="1" applyAlignment="1" applyProtection="1">
      <alignment horizontal="left"/>
    </xf>
    <xf numFmtId="0" fontId="16" fillId="3" borderId="59" xfId="0" applyFont="1" applyFill="1" applyBorder="1" applyAlignment="1" applyProtection="1">
      <alignment horizontal="left"/>
    </xf>
    <xf numFmtId="0" fontId="7" fillId="13" borderId="60" xfId="0" applyFont="1" applyFill="1" applyBorder="1" applyAlignment="1" applyProtection="1">
      <alignment horizontal="left"/>
    </xf>
    <xf numFmtId="43" fontId="7" fillId="13" borderId="34" xfId="1" applyNumberFormat="1" applyFont="1" applyFill="1" applyBorder="1" applyAlignment="1" applyProtection="1">
      <alignment shrinkToFit="1"/>
    </xf>
    <xf numFmtId="0" fontId="25" fillId="14" borderId="49" xfId="0" applyFont="1" applyFill="1" applyBorder="1" applyAlignment="1" applyProtection="1">
      <alignment horizontal="center" vertical="center" wrapText="1"/>
    </xf>
    <xf numFmtId="0" fontId="25" fillId="14" borderId="6" xfId="0" applyFont="1" applyFill="1" applyBorder="1" applyAlignment="1" applyProtection="1">
      <alignment horizontal="center" vertical="center" wrapText="1"/>
    </xf>
    <xf numFmtId="0" fontId="25" fillId="14" borderId="2" xfId="0" applyFont="1" applyFill="1" applyBorder="1" applyAlignment="1" applyProtection="1">
      <alignment horizontal="center" vertical="center" shrinkToFit="1"/>
    </xf>
    <xf numFmtId="0" fontId="7" fillId="13" borderId="11" xfId="0" applyFont="1" applyFill="1" applyBorder="1" applyAlignment="1" applyProtection="1">
      <alignment horizontal="left"/>
    </xf>
    <xf numFmtId="0" fontId="3" fillId="13" borderId="12" xfId="0" applyFont="1" applyFill="1" applyBorder="1" applyAlignment="1" applyProtection="1">
      <alignment shrinkToFit="1"/>
    </xf>
    <xf numFmtId="43" fontId="7" fillId="13" borderId="61" xfId="1" applyNumberFormat="1" applyFont="1" applyFill="1" applyBorder="1" applyAlignment="1" applyProtection="1">
      <alignment shrinkToFit="1"/>
    </xf>
    <xf numFmtId="0" fontId="11" fillId="4" borderId="0" xfId="0" applyFont="1" applyFill="1" applyBorder="1" applyAlignment="1" applyProtection="1">
      <alignment shrinkToFit="1"/>
    </xf>
    <xf numFmtId="0" fontId="11" fillId="4" borderId="0" xfId="0" applyFont="1" applyFill="1" applyBorder="1" applyProtection="1"/>
    <xf numFmtId="0" fontId="3" fillId="4" borderId="10" xfId="0" applyFont="1" applyFill="1" applyBorder="1" applyAlignment="1" applyProtection="1">
      <alignment shrinkToFit="1"/>
    </xf>
    <xf numFmtId="0" fontId="3" fillId="4" borderId="9" xfId="0" applyFont="1" applyFill="1" applyBorder="1" applyAlignment="1" applyProtection="1">
      <alignment shrinkToFit="1"/>
    </xf>
    <xf numFmtId="0" fontId="3" fillId="4" borderId="0" xfId="0" applyFont="1" applyFill="1" applyBorder="1" applyAlignment="1" applyProtection="1">
      <alignment shrinkToFit="1"/>
    </xf>
    <xf numFmtId="0" fontId="23" fillId="15" borderId="0" xfId="0" applyFont="1" applyFill="1" applyAlignment="1">
      <alignment horizontal="center" wrapText="1"/>
    </xf>
    <xf numFmtId="0" fontId="2" fillId="4" borderId="0" xfId="0" applyFont="1" applyFill="1" applyAlignment="1" applyProtection="1">
      <alignment horizontal="center"/>
    </xf>
    <xf numFmtId="0" fontId="8" fillId="4" borderId="3" xfId="0" applyNumberFormat="1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right"/>
    </xf>
    <xf numFmtId="0" fontId="8" fillId="4" borderId="0" xfId="0" applyFont="1" applyFill="1" applyBorder="1" applyAlignment="1" applyProtection="1">
      <alignment horizontal="left"/>
    </xf>
    <xf numFmtId="14" fontId="8" fillId="4" borderId="3" xfId="0" applyNumberFormat="1" applyFont="1" applyFill="1" applyBorder="1" applyAlignment="1" applyProtection="1"/>
    <xf numFmtId="0" fontId="8" fillId="4" borderId="0" xfId="0" applyFont="1" applyFill="1" applyBorder="1" applyAlignment="1" applyProtection="1"/>
    <xf numFmtId="14" fontId="8" fillId="4" borderId="49" xfId="0" applyNumberFormat="1" applyFont="1" applyFill="1" applyBorder="1" applyAlignment="1" applyProtection="1">
      <alignment horizontal="right"/>
    </xf>
    <xf numFmtId="0" fontId="7" fillId="5" borderId="24" xfId="0" applyFont="1" applyFill="1" applyBorder="1" applyAlignment="1" applyProtection="1">
      <alignment horizontal="center" wrapText="1"/>
    </xf>
    <xf numFmtId="0" fontId="16" fillId="5" borderId="24" xfId="0" applyFont="1" applyFill="1" applyBorder="1" applyAlignment="1" applyProtection="1">
      <alignment horizontal="center" shrinkToFit="1"/>
    </xf>
    <xf numFmtId="43" fontId="3" fillId="4" borderId="35" xfId="1" applyFont="1" applyFill="1" applyBorder="1" applyAlignment="1" applyProtection="1">
      <alignment shrinkToFit="1"/>
    </xf>
    <xf numFmtId="43" fontId="3" fillId="6" borderId="20" xfId="1" applyFont="1" applyFill="1" applyBorder="1" applyAlignment="1" applyProtection="1">
      <alignment shrinkToFit="1"/>
    </xf>
    <xf numFmtId="43" fontId="3" fillId="4" borderId="29" xfId="1" applyFont="1" applyFill="1" applyBorder="1" applyAlignment="1" applyProtection="1">
      <alignment shrinkToFit="1"/>
    </xf>
    <xf numFmtId="43" fontId="3" fillId="4" borderId="43" xfId="1" applyFont="1" applyFill="1" applyBorder="1" applyAlignment="1" applyProtection="1">
      <alignment shrinkToFit="1"/>
    </xf>
    <xf numFmtId="43" fontId="3" fillId="6" borderId="21" xfId="1" applyFont="1" applyFill="1" applyBorder="1" applyAlignment="1" applyProtection="1">
      <alignment shrinkToFit="1"/>
    </xf>
    <xf numFmtId="43" fontId="0" fillId="4" borderId="7" xfId="1" applyFont="1" applyFill="1" applyBorder="1" applyProtection="1">
      <protection locked="0"/>
    </xf>
    <xf numFmtId="0" fontId="0" fillId="4" borderId="37" xfId="0" applyFont="1" applyFill="1" applyBorder="1" applyAlignment="1" applyProtection="1">
      <alignment horizontal="right"/>
      <protection locked="0"/>
    </xf>
    <xf numFmtId="0" fontId="19" fillId="4" borderId="47" xfId="0" applyFont="1" applyFill="1" applyBorder="1" applyAlignment="1" applyProtection="1">
      <alignment horizontal="right"/>
      <protection locked="0"/>
    </xf>
    <xf numFmtId="0" fontId="2" fillId="3" borderId="41" xfId="0" applyFont="1" applyFill="1" applyBorder="1" applyAlignment="1" applyProtection="1">
      <alignment horizontal="center" wrapText="1" shrinkToFit="1"/>
    </xf>
    <xf numFmtId="43" fontId="16" fillId="3" borderId="20" xfId="1" applyNumberFormat="1" applyFont="1" applyFill="1" applyBorder="1" applyAlignment="1" applyProtection="1">
      <alignment horizontal="center" wrapText="1" shrinkToFit="1"/>
    </xf>
    <xf numFmtId="0" fontId="16" fillId="3" borderId="18" xfId="0" applyFont="1" applyFill="1" applyBorder="1" applyAlignment="1" applyProtection="1">
      <alignment horizontal="center" wrapText="1"/>
    </xf>
    <xf numFmtId="44" fontId="16" fillId="3" borderId="7" xfId="2" applyFont="1" applyFill="1" applyBorder="1" applyAlignment="1" applyProtection="1">
      <alignment shrinkToFit="1"/>
    </xf>
    <xf numFmtId="14" fontId="9" fillId="4" borderId="0" xfId="1" applyNumberFormat="1" applyFont="1" applyFill="1" applyBorder="1" applyAlignment="1" applyProtection="1">
      <alignment horizontal="right"/>
    </xf>
    <xf numFmtId="0" fontId="3" fillId="4" borderId="62" xfId="0" applyFont="1" applyFill="1" applyBorder="1" applyProtection="1"/>
    <xf numFmtId="0" fontId="3" fillId="4" borderId="16" xfId="0" applyFont="1" applyFill="1" applyBorder="1" applyProtection="1"/>
    <xf numFmtId="43" fontId="9" fillId="4" borderId="15" xfId="1" applyFont="1" applyFill="1" applyBorder="1" applyAlignment="1" applyProtection="1">
      <alignment horizontal="right"/>
    </xf>
    <xf numFmtId="0" fontId="0" fillId="15" borderId="0" xfId="0" applyFont="1" applyFill="1"/>
    <xf numFmtId="49" fontId="0" fillId="15" borderId="0" xfId="0" applyNumberFormat="1" applyFill="1" applyBorder="1" applyAlignment="1" applyProtection="1"/>
    <xf numFmtId="49" fontId="0" fillId="4" borderId="3" xfId="0" applyNumberFormat="1" applyFill="1" applyBorder="1" applyAlignment="1" applyProtection="1">
      <alignment horizontal="right"/>
      <protection locked="0"/>
    </xf>
    <xf numFmtId="0" fontId="40" fillId="15" borderId="0" xfId="0" applyFont="1" applyFill="1" applyBorder="1"/>
    <xf numFmtId="0" fontId="0" fillId="15" borderId="0" xfId="0" applyFont="1" applyFill="1" applyBorder="1" applyProtection="1"/>
    <xf numFmtId="0" fontId="0" fillId="0" borderId="0" xfId="0" applyFont="1" applyProtection="1"/>
    <xf numFmtId="0" fontId="0" fillId="11" borderId="0" xfId="0" applyFont="1" applyFill="1" applyProtection="1"/>
    <xf numFmtId="0" fontId="0" fillId="12" borderId="0" xfId="0" applyFont="1" applyFill="1" applyProtection="1"/>
    <xf numFmtId="0" fontId="0" fillId="15" borderId="0" xfId="0" applyFont="1" applyFill="1" applyProtection="1"/>
    <xf numFmtId="0" fontId="40" fillId="15" borderId="0" xfId="0" applyFont="1" applyFill="1" applyBorder="1" applyAlignment="1" applyProtection="1">
      <alignment horizontal="centerContinuous"/>
    </xf>
    <xf numFmtId="0" fontId="40" fillId="15" borderId="0" xfId="0" applyFont="1" applyFill="1" applyBorder="1" applyProtection="1"/>
    <xf numFmtId="0" fontId="28" fillId="15" borderId="0" xfId="0" applyFont="1" applyFill="1" applyAlignment="1" applyProtection="1">
      <alignment horizontal="right"/>
    </xf>
    <xf numFmtId="0" fontId="0" fillId="0" borderId="0" xfId="0" applyFont="1" applyFill="1" applyProtection="1"/>
    <xf numFmtId="0" fontId="0" fillId="15" borderId="0" xfId="0" applyFill="1" applyBorder="1" applyProtection="1"/>
    <xf numFmtId="0" fontId="28" fillId="15" borderId="0" xfId="0" applyFont="1" applyFill="1" applyBorder="1" applyAlignment="1" applyProtection="1">
      <alignment horizontal="right"/>
    </xf>
    <xf numFmtId="14" fontId="28" fillId="15" borderId="0" xfId="0" applyNumberFormat="1" applyFont="1" applyFill="1" applyBorder="1" applyAlignment="1" applyProtection="1">
      <alignment horizontal="right"/>
    </xf>
    <xf numFmtId="14" fontId="0" fillId="15" borderId="0" xfId="0" applyNumberFormat="1" applyFont="1" applyFill="1" applyBorder="1" applyProtection="1"/>
    <xf numFmtId="43" fontId="0" fillId="15" borderId="7" xfId="1" applyFont="1" applyFill="1" applyBorder="1" applyProtection="1"/>
    <xf numFmtId="43" fontId="0" fillId="15" borderId="7" xfId="0" applyNumberFormat="1" applyFont="1" applyFill="1" applyBorder="1" applyProtection="1"/>
    <xf numFmtId="0" fontId="19" fillId="15" borderId="46" xfId="0" applyFont="1" applyFill="1" applyBorder="1" applyAlignment="1" applyProtection="1">
      <alignment horizontal="right"/>
    </xf>
    <xf numFmtId="0" fontId="0" fillId="16" borderId="0" xfId="0" applyFill="1" applyProtection="1"/>
    <xf numFmtId="0" fontId="0" fillId="16" borderId="0" xfId="0" applyFont="1" applyFill="1" applyProtection="1"/>
    <xf numFmtId="0" fontId="23" fillId="15" borderId="0" xfId="0" applyFont="1" applyFill="1" applyAlignment="1" applyProtection="1">
      <alignment horizontal="center" wrapText="1"/>
    </xf>
    <xf numFmtId="0" fontId="23" fillId="11" borderId="0" xfId="0" applyFont="1" applyFill="1" applyAlignment="1" applyProtection="1">
      <alignment horizontal="center" wrapText="1"/>
    </xf>
    <xf numFmtId="0" fontId="23" fillId="11" borderId="3" xfId="0" applyFont="1" applyFill="1" applyBorder="1" applyAlignment="1" applyProtection="1">
      <alignment horizontal="center" wrapText="1"/>
    </xf>
    <xf numFmtId="0" fontId="23" fillId="12" borderId="3" xfId="0" applyFont="1" applyFill="1" applyBorder="1" applyAlignment="1" applyProtection="1">
      <alignment horizontal="center" wrapText="1"/>
    </xf>
    <xf numFmtId="0" fontId="23" fillId="8" borderId="3" xfId="0" applyFont="1" applyFill="1" applyBorder="1" applyAlignment="1" applyProtection="1">
      <alignment horizontal="center" wrapText="1"/>
    </xf>
    <xf numFmtId="43" fontId="0" fillId="15" borderId="0" xfId="0" applyNumberFormat="1" applyFont="1" applyFill="1" applyProtection="1"/>
    <xf numFmtId="0" fontId="41" fillId="14" borderId="49" xfId="0" applyFont="1" applyFill="1" applyBorder="1" applyAlignment="1" applyProtection="1">
      <alignment horizontal="centerContinuous"/>
    </xf>
    <xf numFmtId="0" fontId="42" fillId="14" borderId="49" xfId="0" applyFont="1" applyFill="1" applyBorder="1" applyAlignment="1" applyProtection="1">
      <alignment horizontal="centerContinuous"/>
    </xf>
    <xf numFmtId="0" fontId="42" fillId="0" borderId="0" xfId="0" applyFont="1" applyProtection="1"/>
    <xf numFmtId="0" fontId="42" fillId="11" borderId="0" xfId="0" applyFont="1" applyFill="1" applyProtection="1"/>
    <xf numFmtId="0" fontId="42" fillId="12" borderId="0" xfId="0" applyFont="1" applyFill="1" applyProtection="1"/>
    <xf numFmtId="0" fontId="42" fillId="15" borderId="0" xfId="0" applyFont="1" applyFill="1" applyProtection="1"/>
    <xf numFmtId="0" fontId="42" fillId="15" borderId="0" xfId="0" applyFont="1" applyFill="1"/>
    <xf numFmtId="0" fontId="42" fillId="0" borderId="0" xfId="0" applyFont="1"/>
    <xf numFmtId="0" fontId="40" fillId="0" borderId="0" xfId="0" applyFont="1" applyFill="1" applyBorder="1"/>
    <xf numFmtId="0" fontId="0" fillId="0" borderId="66" xfId="0" applyFont="1" applyBorder="1" applyAlignment="1" applyProtection="1">
      <protection locked="0"/>
    </xf>
    <xf numFmtId="0" fontId="0" fillId="0" borderId="65" xfId="0" applyFont="1" applyBorder="1" applyAlignment="1" applyProtection="1">
      <protection locked="0"/>
    </xf>
    <xf numFmtId="0" fontId="0" fillId="0" borderId="65" xfId="0" applyFont="1" applyBorder="1" applyProtection="1"/>
    <xf numFmtId="0" fontId="0" fillId="0" borderId="66" xfId="0" applyFont="1" applyBorder="1" applyProtection="1"/>
    <xf numFmtId="0" fontId="0" fillId="0" borderId="65" xfId="0" applyFont="1" applyBorder="1"/>
    <xf numFmtId="0" fontId="0" fillId="0" borderId="66" xfId="0" applyFont="1" applyBorder="1"/>
    <xf numFmtId="164" fontId="19" fillId="15" borderId="33" xfId="0" applyNumberFormat="1" applyFont="1" applyFill="1" applyBorder="1" applyAlignment="1" applyProtection="1">
      <alignment horizontal="center"/>
    </xf>
    <xf numFmtId="164" fontId="19" fillId="4" borderId="48" xfId="0" applyNumberFormat="1" applyFont="1" applyFill="1" applyBorder="1" applyAlignment="1" applyProtection="1">
      <alignment horizontal="center"/>
      <protection locked="0"/>
    </xf>
    <xf numFmtId="14" fontId="0" fillId="0" borderId="64" xfId="0" applyNumberFormat="1" applyFont="1" applyBorder="1" applyProtection="1">
      <protection locked="0"/>
    </xf>
    <xf numFmtId="0" fontId="31" fillId="0" borderId="64" xfId="0" applyFont="1" applyBorder="1" applyAlignment="1" applyProtection="1">
      <alignment horizontal="center"/>
      <protection locked="0"/>
    </xf>
    <xf numFmtId="43" fontId="0" fillId="0" borderId="64" xfId="1" applyFont="1" applyBorder="1" applyProtection="1">
      <protection locked="0"/>
    </xf>
    <xf numFmtId="0" fontId="0" fillId="0" borderId="64" xfId="0" applyFont="1" applyBorder="1" applyProtection="1">
      <protection locked="0"/>
    </xf>
    <xf numFmtId="0" fontId="0" fillId="0" borderId="64" xfId="0" applyBorder="1" applyProtection="1">
      <protection locked="0"/>
    </xf>
    <xf numFmtId="0" fontId="0" fillId="0" borderId="64" xfId="0" applyFont="1" applyBorder="1" applyAlignment="1" applyProtection="1">
      <alignment horizontal="center"/>
      <protection locked="0"/>
    </xf>
    <xf numFmtId="0" fontId="28" fillId="15" borderId="0" xfId="0" applyFont="1" applyFill="1" applyAlignment="1" applyProtection="1">
      <alignment horizontal="left"/>
    </xf>
    <xf numFmtId="0" fontId="28" fillId="15" borderId="0" xfId="0" applyFont="1" applyFill="1" applyBorder="1" applyAlignment="1" applyProtection="1">
      <alignment horizontal="left"/>
    </xf>
    <xf numFmtId="14" fontId="28" fillId="15" borderId="0" xfId="0" applyNumberFormat="1" applyFont="1" applyFill="1" applyAlignment="1" applyProtection="1">
      <alignment horizontal="left"/>
    </xf>
    <xf numFmtId="43" fontId="0" fillId="4" borderId="13" xfId="1" applyFont="1" applyFill="1" applyBorder="1" applyAlignment="1" applyProtection="1">
      <alignment horizontal="right"/>
      <protection locked="0"/>
    </xf>
    <xf numFmtId="43" fontId="0" fillId="4" borderId="13" xfId="1" applyFont="1" applyFill="1" applyBorder="1" applyProtection="1">
      <protection locked="0"/>
    </xf>
    <xf numFmtId="14" fontId="0" fillId="4" borderId="3" xfId="0" applyNumberFormat="1" applyFont="1" applyFill="1" applyBorder="1" applyAlignment="1" applyProtection="1">
      <alignment horizontal="left"/>
      <protection locked="0"/>
    </xf>
    <xf numFmtId="0" fontId="28" fillId="17" borderId="39" xfId="0" applyFont="1" applyFill="1" applyBorder="1" applyAlignment="1" applyProtection="1">
      <alignment horizontal="centerContinuous"/>
    </xf>
    <xf numFmtId="0" fontId="0" fillId="17" borderId="37" xfId="0" applyFont="1" applyFill="1" applyBorder="1" applyAlignment="1">
      <alignment horizontal="centerContinuous"/>
    </xf>
    <xf numFmtId="0" fontId="0" fillId="17" borderId="28" xfId="0" applyFont="1" applyFill="1" applyBorder="1" applyAlignment="1" applyProtection="1">
      <alignment horizontal="centerContinuous"/>
    </xf>
    <xf numFmtId="0" fontId="23" fillId="17" borderId="10" xfId="0" applyFont="1" applyFill="1" applyBorder="1" applyAlignment="1" applyProtection="1">
      <alignment horizontal="centerContinuous"/>
    </xf>
    <xf numFmtId="0" fontId="23" fillId="17" borderId="16" xfId="0" applyFont="1" applyFill="1" applyBorder="1" applyAlignment="1" applyProtection="1">
      <alignment horizontal="centerContinuous"/>
    </xf>
    <xf numFmtId="0" fontId="32" fillId="17" borderId="11" xfId="0" applyFont="1" applyFill="1" applyBorder="1" applyAlignment="1" applyProtection="1">
      <alignment horizontal="center"/>
    </xf>
    <xf numFmtId="0" fontId="32" fillId="17" borderId="17" xfId="0" applyFont="1" applyFill="1" applyBorder="1" applyAlignment="1" applyProtection="1">
      <alignment horizontal="center"/>
    </xf>
    <xf numFmtId="0" fontId="50" fillId="0" borderId="64" xfId="0" applyFont="1" applyBorder="1" applyProtection="1">
      <protection locked="0"/>
    </xf>
    <xf numFmtId="0" fontId="32" fillId="15" borderId="6" xfId="0" applyFont="1" applyFill="1" applyBorder="1"/>
    <xf numFmtId="43" fontId="0" fillId="4" borderId="2" xfId="1" applyFont="1" applyFill="1" applyBorder="1" applyProtection="1">
      <protection locked="0"/>
    </xf>
    <xf numFmtId="0" fontId="31" fillId="0" borderId="68" xfId="0" applyFont="1" applyFill="1" applyBorder="1" applyAlignment="1" applyProtection="1">
      <alignment wrapText="1"/>
      <protection locked="0"/>
    </xf>
    <xf numFmtId="49" fontId="8" fillId="4" borderId="3" xfId="0" applyNumberFormat="1" applyFont="1" applyFill="1" applyBorder="1" applyAlignment="1" applyProtection="1"/>
    <xf numFmtId="0" fontId="54" fillId="3" borderId="18" xfId="0" applyFont="1" applyFill="1" applyBorder="1" applyAlignment="1" applyProtection="1">
      <alignment horizontal="center" wrapText="1"/>
    </xf>
    <xf numFmtId="0" fontId="31" fillId="0" borderId="67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protection locked="0"/>
    </xf>
    <xf numFmtId="0" fontId="2" fillId="4" borderId="0" xfId="0" applyFont="1" applyFill="1" applyAlignment="1" applyProtection="1">
      <alignment horizontal="center"/>
    </xf>
    <xf numFmtId="43" fontId="56" fillId="4" borderId="69" xfId="1" applyFont="1" applyFill="1" applyBorder="1" applyAlignment="1" applyProtection="1">
      <alignment horizontal="right"/>
      <protection locked="0"/>
    </xf>
    <xf numFmtId="0" fontId="57" fillId="15" borderId="0" xfId="0" applyFont="1" applyFill="1" applyBorder="1" applyAlignment="1" applyProtection="1">
      <alignment horizontal="centerContinuous"/>
    </xf>
    <xf numFmtId="0" fontId="19" fillId="4" borderId="11" xfId="0" applyFont="1" applyFill="1" applyBorder="1" applyAlignment="1" applyProtection="1">
      <alignment horizontal="right"/>
      <protection locked="0"/>
    </xf>
    <xf numFmtId="164" fontId="19" fillId="4" borderId="17" xfId="0" applyNumberFormat="1" applyFont="1" applyFill="1" applyBorder="1" applyAlignment="1" applyProtection="1">
      <alignment horizontal="center"/>
      <protection locked="0"/>
    </xf>
    <xf numFmtId="43" fontId="25" fillId="15" borderId="6" xfId="1" applyFont="1" applyFill="1" applyBorder="1" applyAlignment="1" applyProtection="1">
      <alignment horizontal="center" vertical="center" wrapText="1"/>
    </xf>
    <xf numFmtId="43" fontId="25" fillId="15" borderId="2" xfId="1" applyFont="1" applyFill="1" applyBorder="1" applyAlignment="1" applyProtection="1">
      <alignment horizontal="center" vertical="center" shrinkToFit="1"/>
    </xf>
    <xf numFmtId="0" fontId="0" fillId="0" borderId="70" xfId="0" applyFont="1" applyBorder="1" applyProtection="1">
      <protection locked="0"/>
    </xf>
    <xf numFmtId="0" fontId="0" fillId="0" borderId="70" xfId="0" applyBorder="1" applyProtection="1">
      <protection locked="0"/>
    </xf>
    <xf numFmtId="43" fontId="3" fillId="5" borderId="45" xfId="1" applyFont="1" applyFill="1" applyBorder="1" applyAlignment="1" applyProtection="1">
      <alignment shrinkToFit="1"/>
    </xf>
    <xf numFmtId="43" fontId="3" fillId="5" borderId="23" xfId="1" applyFont="1" applyFill="1" applyBorder="1" applyAlignment="1" applyProtection="1">
      <alignment shrinkToFit="1"/>
    </xf>
    <xf numFmtId="43" fontId="59" fillId="13" borderId="35" xfId="1" applyNumberFormat="1" applyFont="1" applyFill="1" applyBorder="1" applyAlignment="1" applyProtection="1">
      <alignment shrinkToFit="1"/>
    </xf>
    <xf numFmtId="0" fontId="60" fillId="0" borderId="0" xfId="0" applyFont="1" applyBorder="1" applyAlignment="1"/>
    <xf numFmtId="0" fontId="60" fillId="0" borderId="0" xfId="0" applyFont="1"/>
    <xf numFmtId="0" fontId="61" fillId="2" borderId="30" xfId="0" applyFont="1" applyFill="1" applyBorder="1" applyAlignment="1" applyProtection="1">
      <alignment horizontal="centerContinuous" vertical="distributed"/>
    </xf>
    <xf numFmtId="0" fontId="61" fillId="2" borderId="9" xfId="0" applyFont="1" applyFill="1" applyBorder="1" applyAlignment="1" applyProtection="1">
      <alignment horizontal="centerContinuous" vertical="distributed"/>
    </xf>
    <xf numFmtId="0" fontId="20" fillId="3" borderId="7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wrapText="1"/>
    </xf>
    <xf numFmtId="0" fontId="6" fillId="4" borderId="0" xfId="0" applyFont="1" applyFill="1" applyAlignment="1" applyProtection="1">
      <alignment horizontal="right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16" fillId="5" borderId="4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0" fontId="2" fillId="4" borderId="14" xfId="0" applyFont="1" applyFill="1" applyBorder="1" applyAlignment="1" applyProtection="1">
      <alignment horizontal="center" wrapText="1"/>
    </xf>
    <xf numFmtId="0" fontId="3" fillId="4" borderId="0" xfId="0" applyFont="1" applyFill="1" applyAlignment="1" applyProtection="1">
      <alignment wrapText="1"/>
    </xf>
    <xf numFmtId="0" fontId="11" fillId="4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2" fillId="4" borderId="6" xfId="0" applyFont="1" applyFill="1" applyBorder="1" applyAlignment="1" applyProtection="1">
      <alignment horizontal="center" wrapText="1"/>
    </xf>
    <xf numFmtId="0" fontId="0" fillId="15" borderId="0" xfId="0" applyFill="1" applyBorder="1" applyAlignment="1" applyProtection="1">
      <alignment horizontal="left"/>
      <protection locked="0"/>
    </xf>
    <xf numFmtId="14" fontId="0" fillId="15" borderId="0" xfId="0" applyNumberFormat="1" applyFont="1" applyFill="1" applyBorder="1" applyAlignment="1" applyProtection="1">
      <alignment horizontal="left"/>
      <protection locked="0"/>
    </xf>
    <xf numFmtId="49" fontId="0" fillId="15" borderId="3" xfId="0" applyNumberFormat="1" applyFill="1" applyBorder="1" applyAlignment="1" applyProtection="1">
      <alignment horizontal="left"/>
      <protection locked="0"/>
    </xf>
    <xf numFmtId="49" fontId="0" fillId="15" borderId="3" xfId="0" applyNumberFormat="1" applyFill="1" applyBorder="1" applyAlignment="1" applyProtection="1">
      <alignment horizontal="right"/>
      <protection locked="0"/>
    </xf>
    <xf numFmtId="0" fontId="0" fillId="15" borderId="2" xfId="0" applyFont="1" applyFill="1" applyBorder="1" applyAlignment="1" applyProtection="1">
      <alignment horizontal="left"/>
    </xf>
    <xf numFmtId="0" fontId="0" fillId="15" borderId="2" xfId="0" applyFont="1" applyFill="1" applyBorder="1" applyAlignment="1" applyProtection="1"/>
    <xf numFmtId="0" fontId="53" fillId="15" borderId="49" xfId="0" applyFont="1" applyFill="1" applyBorder="1" applyAlignment="1" applyProtection="1">
      <alignment horizontal="center" vertical="center" wrapText="1"/>
    </xf>
    <xf numFmtId="0" fontId="25" fillId="15" borderId="2" xfId="0" applyFont="1" applyFill="1" applyBorder="1" applyAlignment="1" applyProtection="1">
      <alignment horizontal="center" vertical="center" shrinkToFit="1"/>
    </xf>
    <xf numFmtId="43" fontId="59" fillId="13" borderId="34" xfId="1" applyNumberFormat="1" applyFont="1" applyFill="1" applyBorder="1" applyAlignment="1" applyProtection="1">
      <alignment shrinkToFit="1"/>
    </xf>
    <xf numFmtId="0" fontId="63" fillId="4" borderId="0" xfId="0" applyFont="1" applyFill="1" applyBorder="1" applyAlignment="1" applyProtection="1">
      <alignment horizontal="center" vertical="center" wrapText="1"/>
    </xf>
    <xf numFmtId="0" fontId="64" fillId="13" borderId="11" xfId="0" applyFont="1" applyFill="1" applyBorder="1" applyAlignment="1" applyProtection="1">
      <alignment horizontal="left"/>
    </xf>
    <xf numFmtId="43" fontId="3" fillId="4" borderId="13" xfId="1" applyFont="1" applyFill="1" applyBorder="1" applyAlignment="1" applyProtection="1">
      <alignment horizontal="center" shrinkToFit="1"/>
      <protection locked="0"/>
    </xf>
    <xf numFmtId="0" fontId="0" fillId="0" borderId="0" xfId="0" applyProtection="1">
      <protection locked="0"/>
    </xf>
    <xf numFmtId="0" fontId="0" fillId="15" borderId="0" xfId="0" applyFont="1" applyFill="1" applyProtection="1">
      <protection locked="0"/>
    </xf>
    <xf numFmtId="14" fontId="0" fillId="0" borderId="70" xfId="0" applyNumberFormat="1" applyFont="1" applyBorder="1" applyProtection="1">
      <protection locked="0"/>
    </xf>
    <xf numFmtId="0" fontId="31" fillId="0" borderId="70" xfId="0" applyFont="1" applyBorder="1" applyAlignment="1" applyProtection="1">
      <alignment horizontal="center"/>
      <protection locked="0"/>
    </xf>
    <xf numFmtId="43" fontId="0" fillId="0" borderId="70" xfId="1" applyFont="1" applyBorder="1" applyProtection="1">
      <protection locked="0"/>
    </xf>
    <xf numFmtId="0" fontId="0" fillId="0" borderId="70" xfId="0" applyFont="1" applyBorder="1" applyAlignment="1" applyProtection="1">
      <alignment horizontal="center"/>
      <protection locked="0"/>
    </xf>
    <xf numFmtId="0" fontId="50" fillId="0" borderId="70" xfId="0" applyFont="1" applyBorder="1" applyProtection="1">
      <protection locked="0"/>
    </xf>
    <xf numFmtId="0" fontId="0" fillId="0" borderId="73" xfId="0" applyBorder="1" applyAlignment="1" applyProtection="1">
      <protection locked="0"/>
    </xf>
    <xf numFmtId="0" fontId="0" fillId="0" borderId="74" xfId="0" applyFont="1" applyBorder="1" applyAlignment="1" applyProtection="1">
      <protection locked="0"/>
    </xf>
    <xf numFmtId="0" fontId="23" fillId="15" borderId="72" xfId="0" applyFont="1" applyFill="1" applyBorder="1" applyAlignment="1" applyProtection="1">
      <alignment horizontal="center" wrapText="1"/>
    </xf>
    <xf numFmtId="0" fontId="23" fillId="15" borderId="72" xfId="0" applyFont="1" applyFill="1" applyBorder="1" applyAlignment="1" applyProtection="1">
      <alignment horizontal="left"/>
    </xf>
    <xf numFmtId="0" fontId="16" fillId="3" borderId="32" xfId="1" applyNumberFormat="1" applyFont="1" applyFill="1" applyBorder="1" applyAlignment="1" applyProtection="1">
      <alignment shrinkToFit="1"/>
    </xf>
    <xf numFmtId="0" fontId="16" fillId="3" borderId="32" xfId="0" applyNumberFormat="1" applyFont="1" applyFill="1" applyBorder="1" applyAlignment="1" applyProtection="1">
      <alignment horizontal="center"/>
    </xf>
    <xf numFmtId="0" fontId="65" fillId="14" borderId="49" xfId="0" applyFont="1" applyFill="1" applyBorder="1" applyAlignment="1" applyProtection="1">
      <alignment horizontal="centerContinuous"/>
    </xf>
    <xf numFmtId="0" fontId="23" fillId="17" borderId="62" xfId="0" applyFont="1" applyFill="1" applyBorder="1" applyAlignment="1" applyProtection="1">
      <alignment horizontal="centerContinuous"/>
    </xf>
    <xf numFmtId="0" fontId="32" fillId="17" borderId="12" xfId="0" applyFont="1" applyFill="1" applyBorder="1" applyAlignment="1" applyProtection="1">
      <alignment horizontal="center"/>
    </xf>
    <xf numFmtId="0" fontId="0" fillId="0" borderId="76" xfId="0" applyBorder="1" applyAlignment="1" applyProtection="1">
      <protection locked="0"/>
    </xf>
    <xf numFmtId="0" fontId="0" fillId="0" borderId="77" xfId="0" applyFont="1" applyBorder="1" applyAlignment="1" applyProtection="1">
      <protection locked="0"/>
    </xf>
    <xf numFmtId="0" fontId="0" fillId="0" borderId="77" xfId="0" applyFont="1" applyBorder="1" applyProtection="1"/>
    <xf numFmtId="0" fontId="0" fillId="0" borderId="77" xfId="0" applyFont="1" applyBorder="1"/>
    <xf numFmtId="0" fontId="19" fillId="15" borderId="3" xfId="0" applyFont="1" applyFill="1" applyBorder="1" applyAlignment="1" applyProtection="1">
      <alignment horizontal="left"/>
    </xf>
    <xf numFmtId="0" fontId="19" fillId="4" borderId="37" xfId="0" applyFont="1" applyFill="1" applyBorder="1" applyAlignment="1" applyProtection="1">
      <alignment horizontal="left"/>
      <protection locked="0"/>
    </xf>
    <xf numFmtId="0" fontId="19" fillId="4" borderId="12" xfId="0" applyFont="1" applyFill="1" applyBorder="1" applyAlignment="1" applyProtection="1">
      <alignment horizontal="left"/>
      <protection locked="0"/>
    </xf>
    <xf numFmtId="0" fontId="55" fillId="4" borderId="52" xfId="0" applyFont="1" applyFill="1" applyBorder="1" applyAlignment="1" applyProtection="1">
      <alignment horizontal="left" vertical="center" wrapText="1" shrinkToFit="1"/>
      <protection locked="0"/>
    </xf>
    <xf numFmtId="165" fontId="55" fillId="4" borderId="54" xfId="0" applyNumberFormat="1" applyFont="1" applyFill="1" applyBorder="1" applyAlignment="1" applyProtection="1">
      <alignment horizontal="center" vertical="center"/>
      <protection locked="0"/>
    </xf>
    <xf numFmtId="165" fontId="55" fillId="4" borderId="53" xfId="0" applyNumberFormat="1" applyFont="1" applyFill="1" applyBorder="1" applyAlignment="1" applyProtection="1">
      <alignment horizontal="center" vertical="center" wrapText="1" shrinkToFit="1"/>
      <protection locked="0"/>
    </xf>
    <xf numFmtId="165" fontId="55" fillId="4" borderId="54" xfId="0" applyNumberFormat="1" applyFont="1" applyFill="1" applyBorder="1" applyAlignment="1" applyProtection="1">
      <alignment vertical="center"/>
      <protection locked="0"/>
    </xf>
    <xf numFmtId="165" fontId="55" fillId="4" borderId="54" xfId="0" applyNumberFormat="1" applyFont="1" applyFill="1" applyBorder="1" applyAlignment="1" applyProtection="1">
      <alignment horizontal="center" vertical="center" wrapText="1" shrinkToFit="1"/>
      <protection locked="0"/>
    </xf>
    <xf numFmtId="43" fontId="44" fillId="15" borderId="0" xfId="1" applyFont="1" applyFill="1" applyAlignment="1" applyProtection="1">
      <alignment vertical="center"/>
    </xf>
    <xf numFmtId="0" fontId="44" fillId="15" borderId="0" xfId="0" applyFont="1" applyFill="1" applyAlignment="1" applyProtection="1">
      <alignment vertical="center"/>
    </xf>
    <xf numFmtId="0" fontId="44" fillId="15" borderId="0" xfId="0" applyFont="1" applyFill="1" applyAlignment="1" applyProtection="1">
      <alignment horizontal="right" vertical="center"/>
    </xf>
    <xf numFmtId="0" fontId="45" fillId="15" borderId="0" xfId="0" applyFont="1" applyFill="1" applyAlignment="1" applyProtection="1">
      <alignment vertical="center"/>
    </xf>
    <xf numFmtId="0" fontId="21" fillId="15" borderId="0" xfId="0" applyFont="1" applyFill="1" applyAlignment="1" applyProtection="1">
      <alignment vertical="center"/>
    </xf>
    <xf numFmtId="0" fontId="21" fillId="15" borderId="0" xfId="0" applyFont="1" applyFill="1" applyAlignment="1" applyProtection="1">
      <alignment horizontal="right" vertical="center"/>
    </xf>
    <xf numFmtId="0" fontId="24" fillId="15" borderId="0" xfId="0" applyFont="1" applyFill="1" applyAlignment="1" applyProtection="1">
      <alignment vertical="center"/>
    </xf>
    <xf numFmtId="0" fontId="27" fillId="15" borderId="0" xfId="0" applyFont="1" applyFill="1" applyAlignment="1" applyProtection="1">
      <alignment horizontal="center" vertical="center"/>
    </xf>
    <xf numFmtId="0" fontId="25" fillId="15" borderId="0" xfId="0" applyFont="1" applyFill="1" applyAlignment="1" applyProtection="1">
      <alignment horizontal="center" vertical="center"/>
    </xf>
    <xf numFmtId="0" fontId="25" fillId="15" borderId="0" xfId="0" applyFont="1" applyFill="1" applyAlignment="1" applyProtection="1">
      <alignment horizontal="right" vertical="center"/>
    </xf>
    <xf numFmtId="0" fontId="24" fillId="15" borderId="0" xfId="0" applyFont="1" applyFill="1" applyAlignment="1" applyProtection="1">
      <alignment horizontal="left" vertical="center"/>
    </xf>
    <xf numFmtId="14" fontId="25" fillId="15" borderId="0" xfId="0" applyNumberFormat="1" applyFont="1" applyFill="1" applyBorder="1" applyAlignment="1" applyProtection="1">
      <alignment horizontal="right" vertical="center"/>
    </xf>
    <xf numFmtId="43" fontId="25" fillId="15" borderId="7" xfId="1" applyFont="1" applyFill="1" applyBorder="1" applyAlignment="1" applyProtection="1">
      <alignment horizontal="center" vertical="center" wrapText="1"/>
    </xf>
    <xf numFmtId="14" fontId="24" fillId="15" borderId="0" xfId="0" applyNumberFormat="1" applyFont="1" applyFill="1" applyAlignment="1" applyProtection="1">
      <alignment horizontal="left" vertical="center"/>
    </xf>
    <xf numFmtId="14" fontId="38" fillId="15" borderId="0" xfId="0" applyNumberFormat="1" applyFont="1" applyFill="1" applyBorder="1" applyAlignment="1" applyProtection="1">
      <alignment horizontal="right" vertical="center"/>
    </xf>
    <xf numFmtId="43" fontId="39" fillId="15" borderId="2" xfId="1" applyFont="1" applyFill="1" applyBorder="1" applyAlignment="1" applyProtection="1">
      <alignment horizontal="center" vertical="center" wrapText="1"/>
    </xf>
    <xf numFmtId="43" fontId="24" fillId="15" borderId="0" xfId="1" applyFont="1" applyFill="1" applyAlignment="1" applyProtection="1">
      <alignment horizontal="left" vertical="center"/>
    </xf>
    <xf numFmtId="43" fontId="39" fillId="15" borderId="6" xfId="1" applyFont="1" applyFill="1" applyBorder="1" applyAlignment="1" applyProtection="1">
      <alignment horizontal="center" vertical="center" wrapText="1"/>
    </xf>
    <xf numFmtId="43" fontId="25" fillId="15" borderId="0" xfId="0" applyNumberFormat="1" applyFont="1" applyFill="1" applyBorder="1" applyAlignment="1" applyProtection="1">
      <alignment horizontal="right" vertical="center"/>
    </xf>
    <xf numFmtId="43" fontId="24" fillId="15" borderId="13" xfId="1" applyFont="1" applyFill="1" applyBorder="1" applyAlignment="1" applyProtection="1">
      <alignment vertical="center"/>
    </xf>
    <xf numFmtId="43" fontId="25" fillId="15" borderId="7" xfId="0" applyNumberFormat="1" applyFont="1" applyFill="1" applyBorder="1" applyAlignment="1" applyProtection="1">
      <alignment vertical="center"/>
    </xf>
    <xf numFmtId="43" fontId="24" fillId="15" borderId="6" xfId="1" applyFont="1" applyFill="1" applyBorder="1" applyAlignment="1" applyProtection="1">
      <alignment vertical="center"/>
    </xf>
    <xf numFmtId="0" fontId="25" fillId="15" borderId="0" xfId="0" applyFont="1" applyFill="1" applyBorder="1" applyAlignment="1" applyProtection="1">
      <alignment horizontal="center" vertical="center"/>
    </xf>
    <xf numFmtId="0" fontId="25" fillId="15" borderId="0" xfId="0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 applyProtection="1">
      <alignment horizontal="left" vertical="center"/>
    </xf>
    <xf numFmtId="43" fontId="24" fillId="15" borderId="7" xfId="1" applyFont="1" applyFill="1" applyBorder="1" applyAlignment="1" applyProtection="1">
      <alignment vertical="center"/>
    </xf>
    <xf numFmtId="43" fontId="24" fillId="15" borderId="0" xfId="1" applyFont="1" applyFill="1" applyBorder="1" applyAlignment="1" applyProtection="1">
      <alignment vertical="center"/>
    </xf>
    <xf numFmtId="0" fontId="21" fillId="15" borderId="0" xfId="0" applyFont="1" applyFill="1" applyBorder="1" applyAlignment="1" applyProtection="1">
      <alignment vertical="center"/>
    </xf>
    <xf numFmtId="43" fontId="21" fillId="15" borderId="0" xfId="1" applyFont="1" applyFill="1" applyAlignment="1" applyProtection="1">
      <alignment vertical="center"/>
    </xf>
    <xf numFmtId="0" fontId="25" fillId="15" borderId="50" xfId="0" applyFont="1" applyFill="1" applyBorder="1" applyAlignment="1" applyProtection="1">
      <alignment horizontal="center" vertical="center"/>
    </xf>
    <xf numFmtId="0" fontId="24" fillId="15" borderId="49" xfId="0" applyFont="1" applyFill="1" applyBorder="1" applyAlignment="1" applyProtection="1">
      <alignment vertical="center"/>
    </xf>
    <xf numFmtId="0" fontId="25" fillId="15" borderId="1" xfId="0" applyFont="1" applyFill="1" applyBorder="1" applyAlignment="1" applyProtection="1">
      <alignment horizontal="left" vertical="center"/>
    </xf>
    <xf numFmtId="0" fontId="25" fillId="15" borderId="3" xfId="0" applyFont="1" applyFill="1" applyBorder="1" applyAlignment="1" applyProtection="1">
      <alignment horizontal="center" vertical="center"/>
    </xf>
    <xf numFmtId="0" fontId="27" fillId="14" borderId="2" xfId="0" applyFont="1" applyFill="1" applyBorder="1" applyAlignment="1" applyProtection="1">
      <alignment horizontal="right" vertical="center"/>
    </xf>
    <xf numFmtId="0" fontId="26" fillId="14" borderId="3" xfId="0" applyFont="1" applyFill="1" applyBorder="1" applyAlignment="1" applyProtection="1">
      <alignment horizontal="center" vertical="center"/>
    </xf>
    <xf numFmtId="0" fontId="26" fillId="15" borderId="0" xfId="0" applyFont="1" applyFill="1" applyBorder="1" applyAlignment="1" applyProtection="1">
      <alignment horizontal="center" vertical="center"/>
    </xf>
    <xf numFmtId="0" fontId="24" fillId="15" borderId="51" xfId="0" applyFont="1" applyFill="1" applyBorder="1" applyAlignment="1" applyProtection="1">
      <alignment vertical="center"/>
    </xf>
    <xf numFmtId="0" fontId="24" fillId="15" borderId="0" xfId="0" applyFont="1" applyFill="1" applyBorder="1" applyAlignment="1" applyProtection="1">
      <alignment vertical="center"/>
    </xf>
    <xf numFmtId="43" fontId="24" fillId="15" borderId="38" xfId="1" applyFont="1" applyFill="1" applyBorder="1" applyAlignment="1" applyProtection="1">
      <alignment vertical="center" shrinkToFit="1"/>
    </xf>
    <xf numFmtId="43" fontId="24" fillId="0" borderId="0" xfId="1" applyFont="1" applyFill="1" applyBorder="1" applyAlignment="1" applyProtection="1">
      <alignment vertical="center" shrinkToFit="1"/>
      <protection locked="0"/>
    </xf>
    <xf numFmtId="49" fontId="58" fillId="0" borderId="6" xfId="1" applyNumberFormat="1" applyFont="1" applyFill="1" applyBorder="1" applyAlignment="1" applyProtection="1">
      <alignment vertical="center" wrapText="1" shrinkToFit="1"/>
      <protection locked="0"/>
    </xf>
    <xf numFmtId="43" fontId="24" fillId="0" borderId="38" xfId="1" applyFont="1" applyFill="1" applyBorder="1" applyAlignment="1" applyProtection="1">
      <alignment vertical="center" shrinkToFit="1"/>
      <protection locked="0"/>
    </xf>
    <xf numFmtId="43" fontId="24" fillId="15" borderId="38" xfId="1" applyFont="1" applyFill="1" applyBorder="1" applyAlignment="1" applyProtection="1">
      <alignment vertical="center" shrinkToFit="1"/>
      <protection locked="0"/>
    </xf>
    <xf numFmtId="0" fontId="24" fillId="15" borderId="0" xfId="0" applyFont="1" applyFill="1" applyBorder="1" applyAlignment="1" applyProtection="1">
      <alignment vertical="center" shrinkToFit="1"/>
    </xf>
    <xf numFmtId="0" fontId="21" fillId="15" borderId="0" xfId="0" applyFont="1" applyFill="1" applyBorder="1" applyAlignment="1" applyProtection="1">
      <alignment vertical="center" shrinkToFit="1"/>
    </xf>
    <xf numFmtId="49" fontId="58" fillId="0" borderId="38" xfId="1" applyNumberFormat="1" applyFont="1" applyFill="1" applyBorder="1" applyAlignment="1" applyProtection="1">
      <alignment vertical="center" wrapText="1" shrinkToFit="1"/>
      <protection locked="0"/>
    </xf>
    <xf numFmtId="43" fontId="26" fillId="15" borderId="0" xfId="0" applyNumberFormat="1" applyFont="1" applyFill="1" applyBorder="1" applyAlignment="1" applyProtection="1">
      <alignment vertical="center" shrinkToFit="1"/>
    </xf>
    <xf numFmtId="43" fontId="24" fillId="0" borderId="2" xfId="1" applyFont="1" applyFill="1" applyBorder="1" applyAlignment="1" applyProtection="1">
      <alignment vertical="center" shrinkToFit="1"/>
      <protection locked="0"/>
    </xf>
    <xf numFmtId="43" fontId="24" fillId="15" borderId="2" xfId="1" applyFont="1" applyFill="1" applyBorder="1" applyAlignment="1" applyProtection="1">
      <alignment vertical="center" shrinkToFit="1"/>
      <protection locked="0"/>
    </xf>
    <xf numFmtId="0" fontId="25" fillId="15" borderId="39" xfId="0" applyFont="1" applyFill="1" applyBorder="1" applyAlignment="1" applyProtection="1">
      <alignment vertical="center" shrinkToFit="1"/>
    </xf>
    <xf numFmtId="0" fontId="25" fillId="15" borderId="28" xfId="0" applyFont="1" applyFill="1" applyBorder="1" applyAlignment="1" applyProtection="1">
      <alignment horizontal="right" vertical="center" shrinkToFit="1"/>
    </xf>
    <xf numFmtId="43" fontId="25" fillId="15" borderId="13" xfId="1" applyFont="1" applyFill="1" applyBorder="1" applyAlignment="1" applyProtection="1">
      <alignment vertical="center" shrinkToFit="1"/>
    </xf>
    <xf numFmtId="49" fontId="58" fillId="15" borderId="13" xfId="1" applyNumberFormat="1" applyFont="1" applyFill="1" applyBorder="1" applyAlignment="1" applyProtection="1">
      <alignment vertical="center" wrapText="1" shrinkToFit="1"/>
    </xf>
    <xf numFmtId="0" fontId="25" fillId="15" borderId="0" xfId="0" applyFont="1" applyFill="1" applyBorder="1" applyAlignment="1" applyProtection="1">
      <alignment vertical="center" shrinkToFit="1"/>
    </xf>
    <xf numFmtId="0" fontId="26" fillId="15" borderId="0" xfId="0" applyFont="1" applyFill="1" applyBorder="1" applyAlignment="1" applyProtection="1">
      <alignment vertical="center" shrinkToFit="1"/>
    </xf>
    <xf numFmtId="0" fontId="25" fillId="15" borderId="1" xfId="0" applyFont="1" applyFill="1" applyBorder="1" applyAlignment="1" applyProtection="1">
      <alignment vertical="center" shrinkToFit="1"/>
    </xf>
    <xf numFmtId="0" fontId="25" fillId="15" borderId="3" xfId="0" applyFont="1" applyFill="1" applyBorder="1" applyAlignment="1" applyProtection="1">
      <alignment vertical="center" shrinkToFit="1"/>
    </xf>
    <xf numFmtId="43" fontId="25" fillId="14" borderId="3" xfId="1" applyFont="1" applyFill="1" applyBorder="1" applyAlignment="1" applyProtection="1">
      <alignment vertical="center" shrinkToFit="1"/>
    </xf>
    <xf numFmtId="0" fontId="25" fillId="14" borderId="3" xfId="0" applyFont="1" applyFill="1" applyBorder="1" applyAlignment="1" applyProtection="1">
      <alignment horizontal="right" vertical="center"/>
    </xf>
    <xf numFmtId="0" fontId="25" fillId="14" borderId="13" xfId="1" applyNumberFormat="1" applyFont="1" applyFill="1" applyBorder="1" applyAlignment="1" applyProtection="1">
      <alignment horizontal="center" vertical="center" shrinkToFit="1"/>
      <protection locked="0"/>
    </xf>
    <xf numFmtId="0" fontId="24" fillId="14" borderId="13" xfId="1" applyNumberFormat="1" applyFont="1" applyFill="1" applyBorder="1" applyAlignment="1" applyProtection="1">
      <alignment horizontal="center" vertical="center" shrinkToFit="1"/>
      <protection locked="0"/>
    </xf>
    <xf numFmtId="0" fontId="24" fillId="15" borderId="13" xfId="1" applyNumberFormat="1" applyFont="1" applyFill="1" applyBorder="1" applyAlignment="1" applyProtection="1">
      <alignment horizontal="center" vertical="center" shrinkToFit="1"/>
      <protection locked="0"/>
    </xf>
    <xf numFmtId="43" fontId="25" fillId="15" borderId="57" xfId="1" applyFont="1" applyFill="1" applyBorder="1" applyAlignment="1" applyProtection="1">
      <alignment vertical="center" shrinkToFit="1"/>
    </xf>
    <xf numFmtId="0" fontId="29" fillId="15" borderId="0" xfId="0" applyFont="1" applyFill="1" applyBorder="1" applyAlignment="1" applyProtection="1">
      <alignment horizontal="left" vertical="center"/>
    </xf>
    <xf numFmtId="43" fontId="33" fillId="15" borderId="0" xfId="0" applyNumberFormat="1" applyFont="1" applyFill="1" applyBorder="1" applyAlignment="1" applyProtection="1">
      <alignment vertical="center"/>
    </xf>
    <xf numFmtId="43" fontId="35" fillId="15" borderId="63" xfId="0" applyNumberFormat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 applyProtection="1">
      <alignment horizontal="center" vertical="center"/>
    </xf>
    <xf numFmtId="43" fontId="37" fillId="15" borderId="0" xfId="1" applyFont="1" applyFill="1" applyBorder="1" applyAlignment="1" applyProtection="1">
      <alignment horizontal="center" vertical="center" shrinkToFit="1"/>
    </xf>
    <xf numFmtId="43" fontId="35" fillId="15" borderId="12" xfId="0" quotePrefix="1" applyNumberFormat="1" applyFont="1" applyFill="1" applyBorder="1" applyAlignment="1" applyProtection="1">
      <alignment horizontal="right" vertical="center"/>
    </xf>
    <xf numFmtId="0" fontId="35" fillId="15" borderId="12" xfId="0" applyFont="1" applyFill="1" applyBorder="1" applyAlignment="1" applyProtection="1">
      <alignment horizontal="center" vertical="center"/>
    </xf>
    <xf numFmtId="43" fontId="25" fillId="15" borderId="0" xfId="1" applyFont="1" applyFill="1" applyBorder="1" applyAlignment="1" applyProtection="1">
      <alignment vertical="center" shrinkToFit="1"/>
    </xf>
    <xf numFmtId="0" fontId="35" fillId="15" borderId="11" xfId="0" applyFont="1" applyFill="1" applyBorder="1" applyAlignment="1" applyProtection="1">
      <alignment vertical="center"/>
    </xf>
    <xf numFmtId="0" fontId="35" fillId="15" borderId="12" xfId="0" applyFont="1" applyFill="1" applyBorder="1" applyAlignment="1" applyProtection="1">
      <alignment vertical="center"/>
    </xf>
    <xf numFmtId="14" fontId="35" fillId="15" borderId="12" xfId="0" applyNumberFormat="1" applyFont="1" applyFill="1" applyBorder="1" applyAlignment="1" applyProtection="1">
      <alignment horizontal="right" vertical="center"/>
    </xf>
    <xf numFmtId="43" fontId="35" fillId="15" borderId="12" xfId="0" applyNumberFormat="1" applyFont="1" applyFill="1" applyBorder="1" applyAlignment="1" applyProtection="1">
      <alignment horizontal="center" vertical="center"/>
    </xf>
    <xf numFmtId="0" fontId="35" fillId="15" borderId="0" xfId="0" applyFont="1" applyFill="1" applyBorder="1" applyAlignment="1" applyProtection="1">
      <alignment vertical="center"/>
    </xf>
    <xf numFmtId="43" fontId="35" fillId="15" borderId="0" xfId="0" applyNumberFormat="1" applyFont="1" applyFill="1" applyBorder="1" applyAlignment="1" applyProtection="1">
      <alignment vertical="center"/>
    </xf>
    <xf numFmtId="43" fontId="35" fillId="15" borderId="0" xfId="1" applyFont="1" applyFill="1" applyBorder="1" applyAlignment="1" applyProtection="1">
      <alignment vertical="center"/>
    </xf>
    <xf numFmtId="43" fontId="21" fillId="15" borderId="0" xfId="1" applyFont="1" applyFill="1" applyBorder="1" applyAlignment="1" applyProtection="1">
      <alignment vertical="center"/>
    </xf>
    <xf numFmtId="43" fontId="35" fillId="15" borderId="12" xfId="0" applyNumberFormat="1" applyFont="1" applyFill="1" applyBorder="1" applyAlignment="1" applyProtection="1">
      <alignment horizontal="right" vertical="center"/>
    </xf>
    <xf numFmtId="43" fontId="36" fillId="15" borderId="0" xfId="1" applyFont="1" applyFill="1" applyBorder="1" applyAlignment="1" applyProtection="1">
      <alignment vertical="center"/>
    </xf>
    <xf numFmtId="0" fontId="35" fillId="15" borderId="0" xfId="0" applyFont="1" applyFill="1" applyAlignment="1" applyProtection="1">
      <alignment vertical="center"/>
    </xf>
    <xf numFmtId="43" fontId="36" fillId="15" borderId="0" xfId="1" applyFont="1" applyFill="1" applyAlignment="1" applyProtection="1">
      <alignment vertical="center"/>
    </xf>
    <xf numFmtId="43" fontId="34" fillId="15" borderId="0" xfId="1" applyFont="1" applyFill="1" applyBorder="1" applyAlignment="1" applyProtection="1">
      <alignment vertical="center" shrinkToFit="1"/>
    </xf>
    <xf numFmtId="0" fontId="35" fillId="15" borderId="9" xfId="0" applyFont="1" applyFill="1" applyBorder="1" applyAlignment="1" applyProtection="1">
      <alignment vertical="center"/>
    </xf>
    <xf numFmtId="43" fontId="35" fillId="15" borderId="0" xfId="0" applyNumberFormat="1" applyFont="1" applyFill="1" applyBorder="1" applyAlignment="1" applyProtection="1">
      <alignment horizontal="right" vertical="center"/>
    </xf>
    <xf numFmtId="43" fontId="24" fillId="15" borderId="0" xfId="0" applyNumberFormat="1" applyFont="1" applyFill="1" applyBorder="1" applyAlignment="1" applyProtection="1">
      <alignment vertical="center"/>
    </xf>
    <xf numFmtId="43" fontId="24" fillId="15" borderId="54" xfId="0" applyNumberFormat="1" applyFont="1" applyFill="1" applyBorder="1" applyAlignment="1" applyProtection="1">
      <alignment vertical="center"/>
      <protection locked="0"/>
    </xf>
    <xf numFmtId="0" fontId="35" fillId="15" borderId="75" xfId="0" applyFont="1" applyFill="1" applyBorder="1" applyAlignment="1" applyProtection="1">
      <alignment horizontal="center" vertical="center"/>
    </xf>
    <xf numFmtId="165" fontId="0" fillId="4" borderId="3" xfId="0" applyNumberFormat="1" applyFont="1" applyFill="1" applyBorder="1" applyAlignment="1" applyProtection="1">
      <alignment horizontal="center"/>
      <protection locked="0"/>
    </xf>
    <xf numFmtId="165" fontId="0" fillId="4" borderId="37" xfId="0" applyNumberFormat="1" applyFill="1" applyBorder="1" applyAlignment="1" applyProtection="1">
      <alignment horizontal="center"/>
      <protection locked="0"/>
    </xf>
    <xf numFmtId="0" fontId="0" fillId="4" borderId="49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37" xfId="0" applyFill="1" applyBorder="1" applyAlignment="1" applyProtection="1">
      <alignment horizontal="left" shrinkToFit="1"/>
      <protection locked="0"/>
    </xf>
    <xf numFmtId="49" fontId="0" fillId="4" borderId="3" xfId="0" applyNumberFormat="1" applyFill="1" applyBorder="1" applyAlignment="1" applyProtection="1">
      <alignment horizontal="left"/>
      <protection locked="0"/>
    </xf>
    <xf numFmtId="43" fontId="37" fillId="15" borderId="55" xfId="1" applyFont="1" applyFill="1" applyBorder="1" applyAlignment="1" applyProtection="1">
      <alignment horizontal="center" vertical="center" shrinkToFit="1"/>
    </xf>
    <xf numFmtId="43" fontId="37" fillId="15" borderId="56" xfId="1" applyFont="1" applyFill="1" applyBorder="1" applyAlignment="1" applyProtection="1">
      <alignment horizontal="center" vertical="center" shrinkToFit="1"/>
    </xf>
    <xf numFmtId="0" fontId="55" fillId="4" borderId="52" xfId="0" applyFont="1" applyFill="1" applyBorder="1" applyAlignment="1" applyProtection="1">
      <alignment horizontal="left" vertical="center" wrapText="1" shrinkToFit="1"/>
      <protection locked="0"/>
    </xf>
    <xf numFmtId="0" fontId="55" fillId="4" borderId="53" xfId="0" applyFont="1" applyFill="1" applyBorder="1" applyAlignment="1" applyProtection="1">
      <alignment horizontal="left" vertical="center" wrapText="1" shrinkToFit="1"/>
      <protection locked="0"/>
    </xf>
    <xf numFmtId="0" fontId="43" fillId="15" borderId="0" xfId="0" applyFont="1" applyFill="1" applyAlignment="1" applyProtection="1">
      <alignment horizontal="center" vertical="center"/>
    </xf>
    <xf numFmtId="0" fontId="46" fillId="15" borderId="0" xfId="0" applyFont="1" applyFill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2" fillId="4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8" fillId="4" borderId="3" xfId="0" applyFont="1" applyFill="1" applyBorder="1" applyAlignment="1" applyProtection="1">
      <alignment horizontal="left" wrapText="1"/>
    </xf>
    <xf numFmtId="14" fontId="8" fillId="4" borderId="3" xfId="0" applyNumberFormat="1" applyFont="1" applyFill="1" applyBorder="1" applyAlignment="1" applyProtection="1">
      <alignment horizontal="left"/>
    </xf>
    <xf numFmtId="49" fontId="8" fillId="4" borderId="3" xfId="0" applyNumberFormat="1" applyFont="1" applyFill="1" applyBorder="1" applyAlignment="1" applyProtection="1">
      <alignment horizontal="left"/>
    </xf>
  </cellXfs>
  <cellStyles count="5">
    <cellStyle name="Comma" xfId="1" builtinId="3"/>
    <cellStyle name="Comma 2" xfId="4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wrap="square" rtlCol="0" anchor="t"/>
      <a:lstStyle>
        <a:defPPr>
          <a:defRPr sz="800">
            <a:solidFill>
              <a:schemeClr val="bg1">
                <a:lumMod val="50000"/>
              </a:schemeClr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AJ521"/>
  <sheetViews>
    <sheetView showGridLines="0" tabSelected="1" zoomScale="90" zoomScaleNormal="90" workbookViewId="0">
      <pane ySplit="13" topLeftCell="A14" activePane="bottomLeft" state="frozen"/>
      <selection activeCell="H40" sqref="H40"/>
      <selection pane="bottomLeft" activeCell="C3" sqref="C3:E3"/>
    </sheetView>
  </sheetViews>
  <sheetFormatPr defaultRowHeight="12.75" zeroHeight="1"/>
  <cols>
    <col min="1" max="1" width="5.140625" style="78" customWidth="1"/>
    <col min="2" max="2" width="11.28515625" style="200" customWidth="1"/>
    <col min="3" max="3" width="5.140625" style="200" customWidth="1"/>
    <col min="4" max="4" width="10.85546875" style="200" bestFit="1" customWidth="1"/>
    <col min="5" max="5" width="18.85546875" style="200" customWidth="1"/>
    <col min="6" max="7" width="11.42578125" style="200" customWidth="1"/>
    <col min="8" max="8" width="23.5703125" style="200" customWidth="1"/>
    <col min="9" max="9" width="11.28515625" style="200" customWidth="1"/>
    <col min="10" max="10" width="27.5703125" style="216" customWidth="1"/>
    <col min="11" max="11" width="11.85546875" style="78" customWidth="1"/>
    <col min="12" max="12" width="1.28515625" style="78" customWidth="1"/>
    <col min="13" max="13" width="6.7109375" style="193" customWidth="1"/>
    <col min="14" max="14" width="6.7109375" style="283" customWidth="1"/>
    <col min="15" max="15" width="12.7109375" style="194" customWidth="1"/>
    <col min="16" max="16" width="2.5703125" style="152" customWidth="1"/>
    <col min="17" max="17" width="3" style="152" hidden="1" customWidth="1"/>
    <col min="18" max="18" width="7.140625" style="81" hidden="1" customWidth="1"/>
    <col min="19" max="19" width="4.28515625" style="81" hidden="1" customWidth="1"/>
    <col min="20" max="20" width="7.5703125" style="81" hidden="1" customWidth="1"/>
    <col min="21" max="21" width="24.85546875" style="81" hidden="1" customWidth="1"/>
    <col min="22" max="22" width="16.140625" style="81" hidden="1" customWidth="1"/>
    <col min="23" max="23" width="8.42578125" style="82" hidden="1" customWidth="1"/>
    <col min="24" max="25" width="10" style="82" hidden="1" customWidth="1"/>
    <col min="26" max="26" width="22.5703125" style="78" hidden="1" customWidth="1"/>
    <col min="27" max="28" width="16.140625" style="78" hidden="1" customWidth="1"/>
    <col min="29" max="29" width="9.140625" style="78" hidden="1" customWidth="1"/>
    <col min="30" max="30" width="12.42578125" style="78" hidden="1" customWidth="1"/>
    <col min="31" max="31" width="16.140625" style="78" hidden="1" customWidth="1"/>
    <col min="32" max="36" width="9.140625" style="152" hidden="1" customWidth="1"/>
    <col min="37" max="49" width="9.140625" style="78" customWidth="1"/>
    <col min="50" max="16384" width="9.140625" style="78"/>
  </cols>
  <sheetData>
    <row r="1" spans="1:36" s="187" customFormat="1" ht="15">
      <c r="A1" s="180" t="s">
        <v>320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277" t="s">
        <v>369</v>
      </c>
      <c r="P1" s="181"/>
      <c r="Q1" s="185"/>
      <c r="R1" s="183"/>
      <c r="S1" s="183"/>
      <c r="T1" s="183"/>
      <c r="U1" s="183"/>
      <c r="V1" s="183"/>
      <c r="W1" s="184"/>
      <c r="X1" s="184"/>
      <c r="Y1" s="184"/>
      <c r="Z1" s="182"/>
      <c r="AA1" s="182"/>
      <c r="AB1" s="182"/>
      <c r="AC1" s="182"/>
      <c r="AD1" s="182"/>
      <c r="AE1" s="182"/>
      <c r="AF1" s="186"/>
      <c r="AG1" s="186"/>
      <c r="AH1" s="186"/>
      <c r="AI1" s="186"/>
      <c r="AJ1" s="186"/>
    </row>
    <row r="2" spans="1:36" s="188" customFormat="1" ht="15">
      <c r="A2" s="227" t="s">
        <v>370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55"/>
      <c r="AG2" s="155"/>
      <c r="AH2" s="155"/>
      <c r="AI2" s="155"/>
      <c r="AJ2" s="155"/>
    </row>
    <row r="3" spans="1:36" s="59" customFormat="1">
      <c r="A3" s="160"/>
      <c r="B3" s="163" t="s">
        <v>334</v>
      </c>
      <c r="C3" s="385"/>
      <c r="D3" s="385"/>
      <c r="E3" s="385"/>
      <c r="F3" s="160"/>
      <c r="G3" s="163" t="s">
        <v>2</v>
      </c>
      <c r="H3" s="208"/>
      <c r="I3" s="163" t="s">
        <v>6</v>
      </c>
      <c r="J3" s="387"/>
      <c r="K3" s="387"/>
      <c r="L3" s="153"/>
      <c r="M3" s="163"/>
      <c r="N3" s="163" t="s">
        <v>5</v>
      </c>
      <c r="O3" s="154"/>
      <c r="P3" s="160"/>
      <c r="Q3" s="160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52"/>
      <c r="AG3" s="152"/>
      <c r="AH3" s="152"/>
      <c r="AI3" s="152"/>
      <c r="AJ3" s="152"/>
    </row>
    <row r="4" spans="1:36" s="59" customFormat="1" ht="3.75" customHeight="1">
      <c r="A4" s="160"/>
      <c r="B4" s="163"/>
      <c r="C4" s="252"/>
      <c r="D4" s="252"/>
      <c r="E4" s="252"/>
      <c r="F4" s="160"/>
      <c r="G4" s="163"/>
      <c r="H4" s="253"/>
      <c r="I4" s="163"/>
      <c r="J4" s="254"/>
      <c r="K4" s="254"/>
      <c r="L4" s="153"/>
      <c r="M4" s="163"/>
      <c r="N4" s="163"/>
      <c r="O4" s="255"/>
      <c r="P4" s="160"/>
      <c r="Q4" s="160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52"/>
      <c r="AG4" s="152"/>
      <c r="AH4" s="152"/>
      <c r="AI4" s="152"/>
      <c r="AJ4" s="152"/>
    </row>
    <row r="5" spans="1:36" s="59" customFormat="1" ht="13.5" thickBot="1">
      <c r="A5" s="160"/>
      <c r="B5" s="163"/>
      <c r="C5" s="165"/>
      <c r="D5" s="156"/>
      <c r="E5" s="156"/>
      <c r="F5" s="160"/>
      <c r="G5" s="160"/>
      <c r="H5" s="160"/>
      <c r="I5" s="209" t="s">
        <v>341</v>
      </c>
      <c r="J5" s="210"/>
      <c r="K5" s="211"/>
      <c r="L5" s="160"/>
      <c r="M5" s="163"/>
      <c r="N5" s="163" t="s">
        <v>368</v>
      </c>
      <c r="O5" s="142"/>
      <c r="P5" s="160"/>
      <c r="Q5" s="160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52"/>
      <c r="AG5" s="152"/>
      <c r="AH5" s="152"/>
      <c r="AI5" s="152"/>
      <c r="AJ5" s="152"/>
    </row>
    <row r="6" spans="1:36" s="59" customFormat="1" ht="13.5" thickBot="1">
      <c r="A6" s="160"/>
      <c r="B6" s="160"/>
      <c r="C6" s="166" t="s">
        <v>305</v>
      </c>
      <c r="D6" s="381"/>
      <c r="E6" s="156"/>
      <c r="F6" s="152"/>
      <c r="G6" s="141">
        <v>0</v>
      </c>
      <c r="H6" s="203" t="s">
        <v>340</v>
      </c>
      <c r="I6" s="217" t="s">
        <v>11</v>
      </c>
      <c r="J6" s="217" t="s">
        <v>361</v>
      </c>
      <c r="K6" s="217" t="s">
        <v>14</v>
      </c>
      <c r="L6" s="160"/>
      <c r="M6" s="160"/>
      <c r="N6" s="160"/>
      <c r="O6" s="160"/>
      <c r="P6" s="160"/>
      <c r="Q6" s="160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52"/>
      <c r="AG6" s="152"/>
      <c r="AH6" s="152"/>
      <c r="AI6" s="152"/>
      <c r="AJ6" s="152"/>
    </row>
    <row r="7" spans="1:36" s="59" customFormat="1" ht="13.5" thickBot="1">
      <c r="A7" s="160"/>
      <c r="B7" s="160"/>
      <c r="C7" s="167" t="s">
        <v>306</v>
      </c>
      <c r="D7" s="382"/>
      <c r="E7" s="168"/>
      <c r="F7" s="152"/>
      <c r="G7" s="169">
        <f>SUM(K14:K213)</f>
        <v>0</v>
      </c>
      <c r="H7" s="203" t="s">
        <v>319</v>
      </c>
      <c r="I7" s="222"/>
      <c r="J7" s="219"/>
      <c r="K7" s="226"/>
      <c r="L7" s="160"/>
      <c r="M7" s="212" t="s">
        <v>298</v>
      </c>
      <c r="N7" s="278"/>
      <c r="O7" s="213"/>
      <c r="P7" s="160"/>
      <c r="Q7" s="160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52"/>
      <c r="AG7" s="152"/>
      <c r="AH7" s="152"/>
      <c r="AI7" s="152"/>
      <c r="AJ7" s="152"/>
    </row>
    <row r="8" spans="1:36" s="59" customFormat="1" ht="13.5" customHeight="1" thickBot="1">
      <c r="A8" s="160"/>
      <c r="B8" s="163" t="s">
        <v>279</v>
      </c>
      <c r="C8" s="385"/>
      <c r="D8" s="385"/>
      <c r="E8" s="385"/>
      <c r="F8" s="152"/>
      <c r="G8" s="170">
        <f>SUM(K7:K12)</f>
        <v>0</v>
      </c>
      <c r="H8" s="204" t="s">
        <v>318</v>
      </c>
      <c r="I8" s="256" t="str">
        <f>IF(X14&gt;0,X14)</f>
        <v/>
      </c>
      <c r="J8" s="257" t="str">
        <f>IFERROR(VLOOKUP(I8,$W:$AE,9,FALSE),"")</f>
        <v/>
      </c>
      <c r="K8" s="218"/>
      <c r="L8" s="160"/>
      <c r="M8" s="214" t="s">
        <v>299</v>
      </c>
      <c r="N8" s="279"/>
      <c r="O8" s="215" t="s">
        <v>300</v>
      </c>
      <c r="P8" s="160"/>
      <c r="Q8" s="160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52"/>
      <c r="AG8" s="152"/>
      <c r="AH8" s="152"/>
      <c r="AI8" s="152"/>
      <c r="AJ8" s="152"/>
    </row>
    <row r="9" spans="1:36" s="59" customFormat="1" ht="13.5" thickBot="1">
      <c r="A9" s="160"/>
      <c r="B9" s="163" t="s">
        <v>331</v>
      </c>
      <c r="C9" s="386"/>
      <c r="D9" s="386"/>
      <c r="E9" s="386"/>
      <c r="F9" s="152"/>
      <c r="G9" s="170">
        <f>IF(G7-G8&lt;0,0,G7-G8)</f>
        <v>0</v>
      </c>
      <c r="H9" s="205" t="s">
        <v>333</v>
      </c>
      <c r="I9" s="256" t="str">
        <f>IF(X15&gt;0,X15)</f>
        <v/>
      </c>
      <c r="J9" s="257" t="str">
        <f>IFERROR(VLOOKUP(I9,$W:$AE,9,FALSE),"")</f>
        <v/>
      </c>
      <c r="K9" s="218">
        <v>0</v>
      </c>
      <c r="L9" s="160"/>
      <c r="M9" s="171" t="s">
        <v>342</v>
      </c>
      <c r="N9" s="284" t="s">
        <v>364</v>
      </c>
      <c r="O9" s="195">
        <v>1</v>
      </c>
      <c r="P9" s="160"/>
      <c r="Q9" s="160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52"/>
      <c r="AG9" s="152"/>
      <c r="AH9" s="152"/>
      <c r="AI9" s="152"/>
      <c r="AJ9" s="152"/>
    </row>
    <row r="10" spans="1:36" s="59" customFormat="1">
      <c r="A10" s="160"/>
      <c r="B10" s="163" t="s">
        <v>367</v>
      </c>
      <c r="C10" s="383"/>
      <c r="D10" s="383"/>
      <c r="E10" s="383"/>
      <c r="F10" s="160"/>
      <c r="G10" s="160"/>
      <c r="H10" s="160"/>
      <c r="I10" s="256" t="str">
        <f>IF(X16&gt;0,X16)</f>
        <v/>
      </c>
      <c r="J10" s="257" t="str">
        <f>IFERROR(VLOOKUP(I10,$W:$AE,9,FALSE),"")</f>
        <v/>
      </c>
      <c r="K10" s="218">
        <v>0</v>
      </c>
      <c r="L10" s="160"/>
      <c r="M10" s="143" t="s">
        <v>360</v>
      </c>
      <c r="N10" s="285" t="s">
        <v>364</v>
      </c>
      <c r="O10" s="196">
        <v>1</v>
      </c>
      <c r="P10" s="160"/>
      <c r="Q10" s="160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52"/>
      <c r="AG10" s="152"/>
      <c r="AH10" s="152"/>
      <c r="AI10" s="152"/>
      <c r="AJ10" s="152"/>
    </row>
    <row r="11" spans="1:36" s="59" customFormat="1">
      <c r="A11" s="160"/>
      <c r="B11" s="163" t="s">
        <v>366</v>
      </c>
      <c r="C11" s="384"/>
      <c r="D11" s="384"/>
      <c r="E11" s="384"/>
      <c r="F11" s="160"/>
      <c r="G11" s="160"/>
      <c r="H11" s="160"/>
      <c r="I11" s="223"/>
      <c r="J11" s="224"/>
      <c r="K11" s="206"/>
      <c r="L11" s="160"/>
      <c r="M11" s="143" t="s">
        <v>343</v>
      </c>
      <c r="N11" s="285" t="s">
        <v>364</v>
      </c>
      <c r="O11" s="196">
        <v>1</v>
      </c>
      <c r="P11" s="160"/>
      <c r="Q11" s="160"/>
      <c r="R11" s="172" t="s">
        <v>308</v>
      </c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52"/>
      <c r="AG11" s="152"/>
      <c r="AH11" s="152"/>
      <c r="AI11" s="152"/>
      <c r="AJ11" s="152"/>
    </row>
    <row r="12" spans="1:36" s="59" customFormat="1" ht="12.75" customHeight="1" thickBot="1">
      <c r="A12" s="160"/>
      <c r="B12" s="160"/>
      <c r="C12" s="160"/>
      <c r="D12" s="160"/>
      <c r="E12" s="160"/>
      <c r="F12" s="160"/>
      <c r="G12" s="160"/>
      <c r="H12" s="160"/>
      <c r="I12" s="223"/>
      <c r="J12" s="224"/>
      <c r="K12" s="207"/>
      <c r="L12" s="160"/>
      <c r="M12" s="228" t="s">
        <v>344</v>
      </c>
      <c r="N12" s="286" t="s">
        <v>364</v>
      </c>
      <c r="O12" s="229">
        <v>1</v>
      </c>
      <c r="P12" s="160"/>
      <c r="Q12" s="160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52"/>
      <c r="AG12" s="152"/>
      <c r="AH12" s="152"/>
      <c r="AI12" s="152"/>
      <c r="AJ12" s="152"/>
    </row>
    <row r="13" spans="1:36" s="80" customFormat="1" ht="35.25" customHeight="1">
      <c r="A13" s="273" t="s">
        <v>289</v>
      </c>
      <c r="B13" s="273" t="s">
        <v>281</v>
      </c>
      <c r="C13" s="273" t="s">
        <v>307</v>
      </c>
      <c r="D13" s="273" t="s">
        <v>14</v>
      </c>
      <c r="E13" s="273" t="s">
        <v>282</v>
      </c>
      <c r="F13" s="273" t="s">
        <v>365</v>
      </c>
      <c r="G13" s="273" t="s">
        <v>312</v>
      </c>
      <c r="H13" s="273" t="s">
        <v>288</v>
      </c>
      <c r="I13" s="273" t="s">
        <v>316</v>
      </c>
      <c r="J13" s="273" t="s">
        <v>315</v>
      </c>
      <c r="K13" s="273" t="s">
        <v>349</v>
      </c>
      <c r="L13" s="273"/>
      <c r="M13" s="274" t="s">
        <v>283</v>
      </c>
      <c r="N13" s="274"/>
      <c r="O13" s="273"/>
      <c r="P13" s="273"/>
      <c r="Q13" s="174"/>
      <c r="R13" s="175" t="s">
        <v>290</v>
      </c>
      <c r="S13" s="175" t="s">
        <v>291</v>
      </c>
      <c r="T13" s="175" t="s">
        <v>292</v>
      </c>
      <c r="U13" s="175" t="s">
        <v>293</v>
      </c>
      <c r="V13" s="176" t="s">
        <v>294</v>
      </c>
      <c r="W13" s="177" t="s">
        <v>295</v>
      </c>
      <c r="X13" s="177" t="s">
        <v>309</v>
      </c>
      <c r="Y13" s="177" t="s">
        <v>357</v>
      </c>
      <c r="Z13" s="178" t="s">
        <v>275</v>
      </c>
      <c r="AA13" s="178" t="s">
        <v>274</v>
      </c>
      <c r="AB13" s="178" t="s">
        <v>277</v>
      </c>
      <c r="AC13" s="178" t="s">
        <v>286</v>
      </c>
      <c r="AD13" s="178" t="s">
        <v>284</v>
      </c>
      <c r="AE13" s="178" t="s">
        <v>304</v>
      </c>
      <c r="AF13" s="126"/>
      <c r="AG13" s="126"/>
      <c r="AH13" s="126"/>
      <c r="AI13" s="126"/>
      <c r="AJ13" s="126"/>
    </row>
    <row r="14" spans="1:36">
      <c r="A14" s="160">
        <v>1</v>
      </c>
      <c r="B14" s="266"/>
      <c r="C14" s="267" t="s">
        <v>342</v>
      </c>
      <c r="D14" s="268"/>
      <c r="E14" s="232"/>
      <c r="F14" s="233"/>
      <c r="G14" s="269"/>
      <c r="H14" s="233"/>
      <c r="I14" s="269"/>
      <c r="J14" s="270"/>
      <c r="K14" s="179">
        <f>ROUND(IF(D14&lt;&gt;" ",VLOOKUP(C14,$M$9:$O$12,3,FALSE)*D14," "),2)</f>
        <v>0</v>
      </c>
      <c r="L14" s="160"/>
      <c r="M14" s="271"/>
      <c r="N14" s="280"/>
      <c r="O14" s="272"/>
      <c r="P14" s="265"/>
      <c r="Q14" s="160"/>
      <c r="R14" s="158" t="str">
        <f>IFERROR(VLOOKUP(J14,Lists!A:B,2,FALSE),"")</f>
        <v/>
      </c>
      <c r="S14" s="175">
        <v>1</v>
      </c>
      <c r="T14" s="158" t="str">
        <f t="shared" ref="T14:T29" si="0">IFERROR(SMALL($R$14:$R$213,S14),"")</f>
        <v/>
      </c>
      <c r="U14" s="158" t="str">
        <f>IFERROR(T14&amp;"-"&amp;VLOOKUP(T14,Lists!B:C,2,FALSE),"")</f>
        <v/>
      </c>
      <c r="V14" s="158" t="str">
        <f>IFERROR(INDEX($U$14:$U$213,MATCH(0,INDEX(COUNTIF($V$13:V13,$U$14:$U$213),0,0),0)),"")</f>
        <v/>
      </c>
      <c r="W14" s="159">
        <f>IFERROR(INDEX($G$14:$G$213,MATCH(0,INDEX(COUNTIF(W$13:$W13,$G$14:$G$213),0,0),0)),"x")</f>
        <v>0</v>
      </c>
      <c r="X14" s="159" t="str">
        <f>IFERROR(SMALL($W$14:$W$213,S15),"")</f>
        <v/>
      </c>
      <c r="Y14" s="159" t="str">
        <f>IFERROR(INDEX($I$8:$I$12,MATCH(0,INDEX(COUNTIF($Y$13:Y13,$I$8:$I$12),0,0),0)),"x")</f>
        <v/>
      </c>
      <c r="Z14" s="164" t="str">
        <f t="shared" ref="Z14:Z45" si="1">G14&amp;"|"&amp;I14&amp;"/"&amp;E14</f>
        <v>|/</v>
      </c>
      <c r="AA14" s="164" t="str">
        <f>IFERROR(INDEX($Z$14:$Z$213,MATCH(0,INDEX(COUNTIF($AA$13:AA13,$Z$14:$Z$213),0,0),0)),"")</f>
        <v>|/</v>
      </c>
      <c r="AB14" s="164" t="str">
        <f t="shared" ref="AB14:AB15" si="2">IFERROR((LEFT(AA14,FIND("|",AA14)-1)),"")</f>
        <v/>
      </c>
      <c r="AC14" s="164" t="str">
        <f t="shared" ref="AC14:AC15" si="3">IFERROR(MID(AA14,FIND("|",AA14)+1,(FIND("/",AA14)-(FIND("|",AA14)+1))),"")</f>
        <v/>
      </c>
      <c r="AD14" s="164" t="str">
        <f t="shared" ref="AD14:AD15" si="4">IFERROR(RIGHT(AA14,LEN(AA14)-FIND("/",AA14)),"")</f>
        <v/>
      </c>
      <c r="AE14" s="164" t="e">
        <f t="shared" ref="AE14:AE43" si="5">IF(X14="",(VLOOKUP(W14,X:AE,8,FALSE)),(VLOOKUP(X14,G13:H213,2,FALSE)))</f>
        <v>#N/A</v>
      </c>
    </row>
    <row r="15" spans="1:36">
      <c r="A15" s="160">
        <v>2</v>
      </c>
      <c r="B15" s="197"/>
      <c r="C15" s="198" t="s">
        <v>342</v>
      </c>
      <c r="D15" s="199"/>
      <c r="E15" s="232"/>
      <c r="F15" s="233"/>
      <c r="G15" s="202"/>
      <c r="H15" s="264"/>
      <c r="I15" s="202"/>
      <c r="K15" s="179">
        <f t="shared" ref="K15:K78" si="6">ROUND(IF(D15&lt;&gt;" ",VLOOKUP(C15,$M$9:$O$12,3,FALSE)*D15," "),2)</f>
        <v>0</v>
      </c>
      <c r="L15" s="160"/>
      <c r="M15" s="190"/>
      <c r="N15" s="281"/>
      <c r="O15" s="189"/>
      <c r="P15" s="265"/>
      <c r="Q15" s="160"/>
      <c r="R15" s="158" t="str">
        <f>IFERROR(VLOOKUP(J15,Lists!A:B,2,FALSE),"")</f>
        <v/>
      </c>
      <c r="S15" s="175">
        <v>2</v>
      </c>
      <c r="T15" s="158" t="str">
        <f t="shared" si="0"/>
        <v/>
      </c>
      <c r="U15" s="158" t="str">
        <f>IFERROR(T15&amp;"-"&amp;VLOOKUP(T15,Lists!B:C,2,FALSE),"")</f>
        <v/>
      </c>
      <c r="V15" s="158" t="str">
        <f>IFERROR(INDEX($U$14:$U$203,MATCH(0,INDEX(COUNTIF($V$13:V14,$U$14:$U$203),0,0),0)),"")</f>
        <v/>
      </c>
      <c r="W15" s="159" t="str">
        <f>IFERROR(INDEX($G$14:$G$213,MATCH(0,INDEX(COUNTIF(W$13:$W14,$G$14:$G$213),0,0),0)),"x")</f>
        <v>x</v>
      </c>
      <c r="X15" s="159" t="str">
        <f t="shared" ref="X15:X78" si="7">IFERROR(SMALL($W$14:$W$213,S16),"")</f>
        <v/>
      </c>
      <c r="Y15" s="159">
        <f>IFERROR(INDEX($I$8:$I$12,MATCH(0,INDEX(COUNTIF($Y$13:Y14,$I$8:$I$12),0,0),0)),"x")</f>
        <v>0</v>
      </c>
      <c r="Z15" s="164" t="str">
        <f t="shared" si="1"/>
        <v>|/</v>
      </c>
      <c r="AA15" s="164" t="str">
        <f>IFERROR(INDEX($Z$14:$Z$213,MATCH(0,INDEX(COUNTIF($AA$13:AA14,$Z$14:$Z$213),0,0),0)),"")</f>
        <v/>
      </c>
      <c r="AB15" s="164" t="str">
        <f t="shared" si="2"/>
        <v/>
      </c>
      <c r="AC15" s="164" t="str">
        <f t="shared" si="3"/>
        <v/>
      </c>
      <c r="AD15" s="164" t="str">
        <f t="shared" si="4"/>
        <v/>
      </c>
      <c r="AE15" s="164" t="e">
        <f t="shared" si="5"/>
        <v>#N/A</v>
      </c>
    </row>
    <row r="16" spans="1:36">
      <c r="A16" s="160">
        <v>3</v>
      </c>
      <c r="B16" s="197"/>
      <c r="C16" s="198" t="s">
        <v>342</v>
      </c>
      <c r="D16" s="199"/>
      <c r="E16" s="232"/>
      <c r="F16" s="233"/>
      <c r="G16" s="202"/>
      <c r="H16" s="201"/>
      <c r="I16" s="202"/>
      <c r="K16" s="179">
        <f t="shared" si="6"/>
        <v>0</v>
      </c>
      <c r="L16" s="160"/>
      <c r="M16" s="190"/>
      <c r="N16" s="281"/>
      <c r="O16" s="189"/>
      <c r="P16" s="265"/>
      <c r="Q16" s="160"/>
      <c r="R16" s="158" t="str">
        <f>IFERROR(VLOOKUP(J16,Lists!A:B,2,FALSE),"")</f>
        <v/>
      </c>
      <c r="S16" s="175">
        <v>3</v>
      </c>
      <c r="T16" s="158" t="str">
        <f t="shared" si="0"/>
        <v/>
      </c>
      <c r="U16" s="158" t="str">
        <f>IFERROR(T16&amp;"-"&amp;VLOOKUP(T16,Lists!B:C,2,FALSE),"")</f>
        <v/>
      </c>
      <c r="V16" s="158" t="str">
        <f>IFERROR(INDEX($U$14:$U$203,MATCH(0,INDEX(COUNTIF($V$13:V15,$U$14:$U$203),0,0),0)),"")</f>
        <v/>
      </c>
      <c r="W16" s="159" t="str">
        <f>IFERROR(INDEX($G$14:$G$213,MATCH(0,INDEX(COUNTIF(W$13:$W15,$G$14:$G$213),0,0),0)),"x")</f>
        <v>x</v>
      </c>
      <c r="X16" s="159" t="str">
        <f t="shared" si="7"/>
        <v/>
      </c>
      <c r="Y16" s="159" t="str">
        <f>IFERROR(INDEX($I$8:$I$12,MATCH(0,INDEX(COUNTIF($Y$13:Y15,$I$8:$I$12),0,0),0)),"x")</f>
        <v>x</v>
      </c>
      <c r="Z16" s="164" t="str">
        <f t="shared" si="1"/>
        <v>|/</v>
      </c>
      <c r="AA16" s="164" t="str">
        <f>IFERROR(INDEX($Z$14:$Z$213,MATCH(0,INDEX(COUNTIF($AA$13:AA15,$Z$14:$Z$213),0,0),0)),"")</f>
        <v/>
      </c>
      <c r="AB16" s="164" t="str">
        <f t="shared" ref="AB16:AB79" si="8">IFERROR((LEFT(AA16,FIND("|",AA16)-1)),"")</f>
        <v/>
      </c>
      <c r="AC16" s="164" t="str">
        <f t="shared" ref="AC16:AC79" si="9">IFERROR(MID(AA16,FIND("|",AA16)+1,(FIND("/",AA16)-(FIND("|",AA16)+1))),"")</f>
        <v/>
      </c>
      <c r="AD16" s="164" t="str">
        <f t="shared" ref="AD16:AD79" si="10">IFERROR(RIGHT(AA16,LEN(AA16)-FIND("/",AA16)),"")</f>
        <v/>
      </c>
      <c r="AE16" s="164" t="e">
        <f t="shared" si="5"/>
        <v>#N/A</v>
      </c>
    </row>
    <row r="17" spans="1:31">
      <c r="A17" s="160">
        <v>4</v>
      </c>
      <c r="B17" s="197"/>
      <c r="C17" s="198" t="s">
        <v>342</v>
      </c>
      <c r="D17" s="199"/>
      <c r="E17" s="232"/>
      <c r="F17" s="233"/>
      <c r="G17" s="202"/>
      <c r="H17" s="264"/>
      <c r="I17" s="202"/>
      <c r="K17" s="179">
        <f t="shared" si="6"/>
        <v>0</v>
      </c>
      <c r="L17" s="160"/>
      <c r="M17" s="190"/>
      <c r="N17" s="281"/>
      <c r="O17" s="189"/>
      <c r="P17" s="265"/>
      <c r="Q17" s="160"/>
      <c r="R17" s="158" t="str">
        <f>IFERROR(VLOOKUP(J17,Lists!A:B,2,FALSE),"")</f>
        <v/>
      </c>
      <c r="S17" s="175">
        <v>4</v>
      </c>
      <c r="T17" s="158" t="str">
        <f t="shared" si="0"/>
        <v/>
      </c>
      <c r="U17" s="158" t="str">
        <f>IFERROR(T17&amp;"-"&amp;VLOOKUP(T17,Lists!B:C,2,FALSE),"")</f>
        <v/>
      </c>
      <c r="V17" s="158" t="str">
        <f>IFERROR(INDEX($U$14:$U$203,MATCH(0,INDEX(COUNTIF($V$13:V16,$U$14:$U$203),0,0),0)),"")</f>
        <v/>
      </c>
      <c r="W17" s="159" t="str">
        <f>IFERROR(INDEX($G$14:$G$213,MATCH(0,INDEX(COUNTIF(W$13:$W16,$G$14:$G$213),0,0),0)),"x")</f>
        <v>x</v>
      </c>
      <c r="X17" s="159" t="str">
        <f t="shared" si="7"/>
        <v/>
      </c>
      <c r="Y17" s="159" t="str">
        <f>IFERROR(INDEX($I$8:$I$12,MATCH(0,INDEX(COUNTIF($Y$13:Y16,$I$8:$I$12),0,0),0)),"x")</f>
        <v>x</v>
      </c>
      <c r="Z17" s="164" t="str">
        <f t="shared" si="1"/>
        <v>|/</v>
      </c>
      <c r="AA17" s="164" t="str">
        <f>IFERROR(INDEX($Z$14:$Z$213,MATCH(0,INDEX(COUNTIF($AA$13:AA16,$Z$14:$Z$213),0,0),0)),"")</f>
        <v/>
      </c>
      <c r="AB17" s="164" t="str">
        <f>IFERROR((LEFT(AA17,FIND("|",AA17)-1)),"")</f>
        <v/>
      </c>
      <c r="AC17" s="164" t="str">
        <f t="shared" si="9"/>
        <v/>
      </c>
      <c r="AD17" s="164" t="str">
        <f>IFERROR(RIGHT(AA17,LEN(AA17)-FIND("/",AA17)),"")</f>
        <v/>
      </c>
      <c r="AE17" s="164" t="e">
        <f t="shared" si="5"/>
        <v>#N/A</v>
      </c>
    </row>
    <row r="18" spans="1:31">
      <c r="A18" s="160">
        <v>5</v>
      </c>
      <c r="B18" s="197"/>
      <c r="C18" s="198" t="s">
        <v>342</v>
      </c>
      <c r="D18" s="199"/>
      <c r="E18" s="232"/>
      <c r="F18" s="233"/>
      <c r="G18" s="202"/>
      <c r="H18" s="201"/>
      <c r="I18" s="202"/>
      <c r="K18" s="179">
        <f t="shared" si="6"/>
        <v>0</v>
      </c>
      <c r="L18" s="160"/>
      <c r="M18" s="190"/>
      <c r="N18" s="281"/>
      <c r="O18" s="189"/>
      <c r="P18" s="265"/>
      <c r="Q18" s="160"/>
      <c r="R18" s="158" t="str">
        <f>IFERROR(VLOOKUP(J18,Lists!A:B,2,FALSE),"")</f>
        <v/>
      </c>
      <c r="S18" s="175">
        <v>5</v>
      </c>
      <c r="T18" s="158" t="str">
        <f t="shared" si="0"/>
        <v/>
      </c>
      <c r="U18" s="158" t="str">
        <f>IFERROR(T18&amp;"-"&amp;VLOOKUP(T18,Lists!B:C,2,FALSE),"")</f>
        <v/>
      </c>
      <c r="V18" s="158" t="str">
        <f>IFERROR(INDEX($U$14:$U$203,MATCH(0,INDEX(COUNTIF($V$13:V17,$U$14:$U$203),0,0),0)),"")</f>
        <v/>
      </c>
      <c r="W18" s="159" t="str">
        <f>IFERROR(INDEX($G$14:$G$213,MATCH(0,INDEX(COUNTIF(W$13:$W17,$G$14:$G$213),0,0),0)),"x")</f>
        <v>x</v>
      </c>
      <c r="X18" s="159" t="str">
        <f t="shared" si="7"/>
        <v/>
      </c>
      <c r="Y18" s="159" t="str">
        <f>IFERROR(INDEX($I$8:$I$12,MATCH(0,INDEX(COUNTIF($Y$13:Y17,$I$8:$I$12),0,0),0)),"x")</f>
        <v>x</v>
      </c>
      <c r="Z18" s="164" t="str">
        <f t="shared" si="1"/>
        <v>|/</v>
      </c>
      <c r="AA18" s="164" t="str">
        <f>IFERROR(INDEX($Z$14:$Z$213,MATCH(0,INDEX(COUNTIF($AA$13:AA17,$Z$14:$Z$213),0,0),0)),"")</f>
        <v/>
      </c>
      <c r="AB18" s="164" t="str">
        <f t="shared" si="8"/>
        <v/>
      </c>
      <c r="AC18" s="164" t="str">
        <f t="shared" si="9"/>
        <v/>
      </c>
      <c r="AD18" s="164" t="str">
        <f t="shared" si="10"/>
        <v/>
      </c>
      <c r="AE18" s="164" t="e">
        <f t="shared" si="5"/>
        <v>#N/A</v>
      </c>
    </row>
    <row r="19" spans="1:31">
      <c r="A19" s="160">
        <v>6</v>
      </c>
      <c r="B19" s="197"/>
      <c r="C19" s="198" t="s">
        <v>342</v>
      </c>
      <c r="D19" s="199"/>
      <c r="E19" s="232"/>
      <c r="F19" s="233"/>
      <c r="G19" s="202"/>
      <c r="H19" s="201"/>
      <c r="I19" s="202"/>
      <c r="K19" s="179">
        <f t="shared" si="6"/>
        <v>0</v>
      </c>
      <c r="L19" s="160"/>
      <c r="M19" s="190"/>
      <c r="N19" s="281"/>
      <c r="O19" s="189"/>
      <c r="P19" s="265"/>
      <c r="Q19" s="160"/>
      <c r="R19" s="158" t="str">
        <f>IFERROR(VLOOKUP(J19,Lists!A:B,2,FALSE),"")</f>
        <v/>
      </c>
      <c r="S19" s="175">
        <v>6</v>
      </c>
      <c r="T19" s="158" t="str">
        <f t="shared" si="0"/>
        <v/>
      </c>
      <c r="U19" s="158" t="str">
        <f>IFERROR(T19&amp;"-"&amp;VLOOKUP(T19,Lists!B:C,2,FALSE),"")</f>
        <v/>
      </c>
      <c r="V19" s="158" t="str">
        <f>IFERROR(INDEX($U$14:$U$203,MATCH(0,INDEX(COUNTIF($V$13:V18,$U$14:$U$203),0,0),0)),"")</f>
        <v/>
      </c>
      <c r="W19" s="159" t="str">
        <f>IFERROR(INDEX($G$14:$G$213,MATCH(0,INDEX(COUNTIF(W$13:$W18,$G$14:$G$213),0,0),0)),"x")</f>
        <v>x</v>
      </c>
      <c r="X19" s="159" t="str">
        <f t="shared" si="7"/>
        <v/>
      </c>
      <c r="Y19" s="159" t="str">
        <f>IFERROR(INDEX($I$8:$I$12,MATCH(0,INDEX(COUNTIF($Y$13:Y18,$I$8:$I$12),0,0),0)),"x")</f>
        <v>x</v>
      </c>
      <c r="Z19" s="164" t="str">
        <f t="shared" si="1"/>
        <v>|/</v>
      </c>
      <c r="AA19" s="164" t="str">
        <f>IFERROR(INDEX($Z$14:$Z$213,MATCH(0,INDEX(COUNTIF($AA$13:AA18,$Z$14:$Z$213),0,0),0)),"")</f>
        <v/>
      </c>
      <c r="AB19" s="164" t="str">
        <f t="shared" si="8"/>
        <v/>
      </c>
      <c r="AC19" s="164" t="str">
        <f t="shared" si="9"/>
        <v/>
      </c>
      <c r="AD19" s="164" t="str">
        <f t="shared" si="10"/>
        <v/>
      </c>
      <c r="AE19" s="164" t="e">
        <f t="shared" si="5"/>
        <v>#N/A</v>
      </c>
    </row>
    <row r="20" spans="1:31">
      <c r="A20" s="160">
        <v>7</v>
      </c>
      <c r="B20" s="197"/>
      <c r="C20" s="198" t="s">
        <v>342</v>
      </c>
      <c r="D20" s="199"/>
      <c r="E20" s="232"/>
      <c r="G20" s="202"/>
      <c r="H20" s="201"/>
      <c r="I20" s="202"/>
      <c r="K20" s="179">
        <f t="shared" si="6"/>
        <v>0</v>
      </c>
      <c r="L20" s="160"/>
      <c r="M20" s="190"/>
      <c r="N20" s="281"/>
      <c r="O20" s="189"/>
      <c r="P20" s="265"/>
      <c r="Q20" s="160"/>
      <c r="R20" s="158" t="str">
        <f>IFERROR(VLOOKUP(J20,Lists!A:B,2,FALSE),"")</f>
        <v/>
      </c>
      <c r="S20" s="175">
        <v>7</v>
      </c>
      <c r="T20" s="158" t="str">
        <f t="shared" si="0"/>
        <v/>
      </c>
      <c r="U20" s="158" t="str">
        <f>IFERROR(T20&amp;"-"&amp;VLOOKUP(T20,Lists!B:C,2,FALSE),"")</f>
        <v/>
      </c>
      <c r="V20" s="158" t="str">
        <f>IFERROR(INDEX($U$14:$U$203,MATCH(0,INDEX(COUNTIF($V$13:V19,$U$14:$U$203),0,0),0)),"")</f>
        <v/>
      </c>
      <c r="W20" s="159" t="str">
        <f>IFERROR(INDEX($G$14:$G$213,MATCH(0,INDEX(COUNTIF(W$13:$W19,$G$14:$G$213),0,0),0)),"x")</f>
        <v>x</v>
      </c>
      <c r="X20" s="159" t="str">
        <f t="shared" si="7"/>
        <v/>
      </c>
      <c r="Y20" s="159" t="str">
        <f>IFERROR(INDEX($I$8:$I$12,MATCH(0,INDEX(COUNTIF($Y$13:Y19,$I$8:$I$12),0,0),0)),"x")</f>
        <v>x</v>
      </c>
      <c r="Z20" s="164" t="str">
        <f t="shared" si="1"/>
        <v>|/</v>
      </c>
      <c r="AA20" s="164" t="str">
        <f>IFERROR(INDEX($Z$14:$Z$213,MATCH(0,INDEX(COUNTIF($AA$13:AA19,$Z$14:$Z$213),0,0),0)),"")</f>
        <v/>
      </c>
      <c r="AB20" s="164" t="str">
        <f t="shared" si="8"/>
        <v/>
      </c>
      <c r="AC20" s="164" t="str">
        <f t="shared" si="9"/>
        <v/>
      </c>
      <c r="AD20" s="164" t="str">
        <f t="shared" si="10"/>
        <v/>
      </c>
      <c r="AE20" s="164" t="e">
        <f t="shared" si="5"/>
        <v>#N/A</v>
      </c>
    </row>
    <row r="21" spans="1:31">
      <c r="A21" s="160">
        <v>8</v>
      </c>
      <c r="B21" s="197"/>
      <c r="C21" s="198" t="s">
        <v>342</v>
      </c>
      <c r="D21" s="199"/>
      <c r="E21" s="232"/>
      <c r="G21" s="202"/>
      <c r="H21" s="201"/>
      <c r="I21" s="202"/>
      <c r="K21" s="179">
        <f t="shared" si="6"/>
        <v>0</v>
      </c>
      <c r="L21" s="160"/>
      <c r="M21" s="190"/>
      <c r="N21" s="281"/>
      <c r="O21" s="189"/>
      <c r="P21" s="265"/>
      <c r="Q21" s="160"/>
      <c r="R21" s="158" t="str">
        <f>IFERROR(VLOOKUP(J21,Lists!A:B,2,FALSE),"")</f>
        <v/>
      </c>
      <c r="S21" s="175">
        <v>8</v>
      </c>
      <c r="T21" s="158" t="str">
        <f t="shared" si="0"/>
        <v/>
      </c>
      <c r="U21" s="158" t="str">
        <f>IFERROR(T21&amp;"-"&amp;VLOOKUP(T21,Lists!B:C,2,FALSE),"")</f>
        <v/>
      </c>
      <c r="V21" s="158" t="str">
        <f>IFERROR(INDEX($U$14:$U$203,MATCH(0,INDEX(COUNTIF($V$13:V20,$U$14:$U$203),0,0),0)),"")</f>
        <v/>
      </c>
      <c r="W21" s="159" t="str">
        <f>IFERROR(INDEX($G$14:$G$213,MATCH(0,INDEX(COUNTIF(W$13:$W20,$G$14:$G$213),0,0),0)),"x")</f>
        <v>x</v>
      </c>
      <c r="X21" s="159" t="str">
        <f t="shared" si="7"/>
        <v/>
      </c>
      <c r="Y21" s="159" t="str">
        <f>IFERROR(INDEX($I$8:$I$12,MATCH(0,INDEX(COUNTIF($Y$13:Y20,$I$8:$I$12),0,0),0)),"x")</f>
        <v>x</v>
      </c>
      <c r="Z21" s="164" t="str">
        <f t="shared" si="1"/>
        <v>|/</v>
      </c>
      <c r="AA21" s="164" t="str">
        <f>IFERROR(INDEX($Z$14:$Z$213,MATCH(0,INDEX(COUNTIF($AA$13:AA20,$Z$14:$Z$213),0,0),0)),"")</f>
        <v/>
      </c>
      <c r="AB21" s="164" t="str">
        <f t="shared" si="8"/>
        <v/>
      </c>
      <c r="AC21" s="164" t="str">
        <f t="shared" si="9"/>
        <v/>
      </c>
      <c r="AD21" s="164" t="str">
        <f t="shared" si="10"/>
        <v/>
      </c>
      <c r="AE21" s="164" t="e">
        <f t="shared" si="5"/>
        <v>#N/A</v>
      </c>
    </row>
    <row r="22" spans="1:31">
      <c r="A22" s="160">
        <v>9</v>
      </c>
      <c r="B22" s="197"/>
      <c r="C22" s="198" t="s">
        <v>342</v>
      </c>
      <c r="D22" s="199"/>
      <c r="G22" s="202"/>
      <c r="I22" s="202"/>
      <c r="K22" s="179">
        <f t="shared" si="6"/>
        <v>0</v>
      </c>
      <c r="L22" s="160"/>
      <c r="M22" s="190"/>
      <c r="N22" s="281"/>
      <c r="O22" s="189"/>
      <c r="P22" s="265"/>
      <c r="Q22" s="160"/>
      <c r="R22" s="158" t="str">
        <f>IFERROR(VLOOKUP(J22,Lists!A:B,2,FALSE),"")</f>
        <v/>
      </c>
      <c r="S22" s="175">
        <v>9</v>
      </c>
      <c r="T22" s="158" t="str">
        <f t="shared" si="0"/>
        <v/>
      </c>
      <c r="U22" s="158" t="str">
        <f>IFERROR(T22&amp;"-"&amp;VLOOKUP(T22,Lists!B:C,2,FALSE),"")</f>
        <v/>
      </c>
      <c r="V22" s="158" t="str">
        <f>IFERROR(INDEX($U$14:$U$203,MATCH(0,INDEX(COUNTIF($V$13:V21,$U$14:$U$203),0,0),0)),"")</f>
        <v/>
      </c>
      <c r="W22" s="159" t="str">
        <f>IFERROR(INDEX($G$14:$G$213,MATCH(0,INDEX(COUNTIF(W$13:$W21,$G$14:$G$213),0,0),0)),"x")</f>
        <v>x</v>
      </c>
      <c r="X22" s="159" t="str">
        <f t="shared" si="7"/>
        <v/>
      </c>
      <c r="Y22" s="159" t="str">
        <f>IFERROR(INDEX($I$8:$I$12,MATCH(0,INDEX(COUNTIF($Y$13:Y21,$I$8:$I$12),0,0),0)),"x")</f>
        <v>x</v>
      </c>
      <c r="Z22" s="164" t="str">
        <f t="shared" si="1"/>
        <v>|/</v>
      </c>
      <c r="AA22" s="164" t="str">
        <f>IFERROR(INDEX($Z$14:$Z$213,MATCH(0,INDEX(COUNTIF($AA$13:AA21,$Z$14:$Z$213),0,0),0)),"")</f>
        <v/>
      </c>
      <c r="AB22" s="164" t="str">
        <f t="shared" si="8"/>
        <v/>
      </c>
      <c r="AC22" s="164" t="str">
        <f t="shared" si="9"/>
        <v/>
      </c>
      <c r="AD22" s="164" t="str">
        <f t="shared" si="10"/>
        <v/>
      </c>
      <c r="AE22" s="164" t="e">
        <f t="shared" si="5"/>
        <v>#N/A</v>
      </c>
    </row>
    <row r="23" spans="1:31">
      <c r="A23" s="160">
        <v>10</v>
      </c>
      <c r="B23" s="197"/>
      <c r="C23" s="198" t="s">
        <v>342</v>
      </c>
      <c r="D23" s="199"/>
      <c r="G23" s="202"/>
      <c r="H23" s="201"/>
      <c r="I23" s="202"/>
      <c r="K23" s="179">
        <f t="shared" si="6"/>
        <v>0</v>
      </c>
      <c r="L23" s="160"/>
      <c r="M23" s="190"/>
      <c r="N23" s="281"/>
      <c r="O23" s="189"/>
      <c r="P23" s="265"/>
      <c r="Q23" s="160"/>
      <c r="R23" s="158" t="str">
        <f>IFERROR(VLOOKUP(J23,Lists!A:B,2,FALSE),"")</f>
        <v/>
      </c>
      <c r="S23" s="175">
        <v>10</v>
      </c>
      <c r="T23" s="158" t="str">
        <f t="shared" si="0"/>
        <v/>
      </c>
      <c r="U23" s="158" t="str">
        <f>IFERROR(T23&amp;"-"&amp;VLOOKUP(T23,Lists!B:C,2,FALSE),"")</f>
        <v/>
      </c>
      <c r="V23" s="158" t="str">
        <f>IFERROR(INDEX($U$14:$U$203,MATCH(0,INDEX(COUNTIF($V$13:V22,$U$14:$U$203),0,0),0)),"")</f>
        <v/>
      </c>
      <c r="W23" s="159" t="str">
        <f>IFERROR(INDEX($G$14:$G$213,MATCH(0,INDEX(COUNTIF(W$13:$W22,$G$14:$G$213),0,0),0)),"x")</f>
        <v>x</v>
      </c>
      <c r="X23" s="159" t="str">
        <f t="shared" si="7"/>
        <v/>
      </c>
      <c r="Y23" s="159" t="str">
        <f>IFERROR(INDEX($I$8:$I$12,MATCH(0,INDEX(COUNTIF($Y$13:Y22,$I$8:$I$12),0,0),0)),"x")</f>
        <v>x</v>
      </c>
      <c r="Z23" s="164" t="str">
        <f t="shared" si="1"/>
        <v>|/</v>
      </c>
      <c r="AA23" s="164" t="str">
        <f>IFERROR(INDEX($Z$14:$Z$213,MATCH(0,INDEX(COUNTIF($AA$13:AA22,$Z$14:$Z$213),0,0),0)),"")</f>
        <v/>
      </c>
      <c r="AB23" s="164" t="str">
        <f t="shared" si="8"/>
        <v/>
      </c>
      <c r="AC23" s="164" t="str">
        <f t="shared" si="9"/>
        <v/>
      </c>
      <c r="AD23" s="164" t="str">
        <f t="shared" si="10"/>
        <v/>
      </c>
      <c r="AE23" s="164" t="e">
        <f t="shared" si="5"/>
        <v>#N/A</v>
      </c>
    </row>
    <row r="24" spans="1:31">
      <c r="A24" s="160">
        <v>11</v>
      </c>
      <c r="B24" s="197"/>
      <c r="C24" s="198" t="s">
        <v>342</v>
      </c>
      <c r="D24" s="199"/>
      <c r="G24" s="202"/>
      <c r="I24" s="202"/>
      <c r="K24" s="179">
        <f t="shared" si="6"/>
        <v>0</v>
      </c>
      <c r="L24" s="160"/>
      <c r="M24" s="190"/>
      <c r="N24" s="281"/>
      <c r="O24" s="189"/>
      <c r="P24" s="265"/>
      <c r="Q24" s="160"/>
      <c r="R24" s="158" t="str">
        <f>IFERROR(VLOOKUP(J24,Lists!A:B,2,FALSE),"")</f>
        <v/>
      </c>
      <c r="S24" s="175">
        <v>11</v>
      </c>
      <c r="T24" s="158" t="str">
        <f t="shared" si="0"/>
        <v/>
      </c>
      <c r="U24" s="158" t="str">
        <f>IFERROR(T24&amp;"-"&amp;VLOOKUP(T24,Lists!B:C,2,FALSE),"")</f>
        <v/>
      </c>
      <c r="V24" s="158" t="str">
        <f>IFERROR(INDEX($U$14:$U$203,MATCH(0,INDEX(COUNTIF($V$13:V23,$U$14:$U$203),0,0),0)),"")</f>
        <v/>
      </c>
      <c r="W24" s="159" t="str">
        <f>IFERROR(INDEX($G$14:$G$213,MATCH(0,INDEX(COUNTIF(W$13:$W23,$G$14:$G$213),0,0),0)),"x")</f>
        <v>x</v>
      </c>
      <c r="X24" s="159" t="str">
        <f t="shared" si="7"/>
        <v/>
      </c>
      <c r="Y24" s="159" t="str">
        <f>IFERROR(INDEX($I$8:$I$12,MATCH(0,INDEX(COUNTIF($Y$13:Y23,$I$8:$I$12),0,0),0)),"x")</f>
        <v>x</v>
      </c>
      <c r="Z24" s="164" t="str">
        <f t="shared" si="1"/>
        <v>|/</v>
      </c>
      <c r="AA24" s="164" t="str">
        <f>IFERROR(INDEX($Z$14:$Z$213,MATCH(0,INDEX(COUNTIF($AA$13:AA23,$Z$14:$Z$213),0,0),0)),"")</f>
        <v/>
      </c>
      <c r="AB24" s="164" t="str">
        <f t="shared" si="8"/>
        <v/>
      </c>
      <c r="AC24" s="164" t="str">
        <f t="shared" si="9"/>
        <v/>
      </c>
      <c r="AD24" s="164" t="str">
        <f t="shared" si="10"/>
        <v/>
      </c>
      <c r="AE24" s="164" t="e">
        <f t="shared" si="5"/>
        <v>#N/A</v>
      </c>
    </row>
    <row r="25" spans="1:31">
      <c r="A25" s="160">
        <v>12</v>
      </c>
      <c r="B25" s="197"/>
      <c r="C25" s="198" t="s">
        <v>342</v>
      </c>
      <c r="D25" s="199"/>
      <c r="G25" s="202"/>
      <c r="H25" s="201"/>
      <c r="I25" s="202"/>
      <c r="K25" s="179">
        <f t="shared" si="6"/>
        <v>0</v>
      </c>
      <c r="L25" s="160"/>
      <c r="M25" s="190"/>
      <c r="N25" s="281"/>
      <c r="O25" s="189"/>
      <c r="P25" s="265"/>
      <c r="Q25" s="160"/>
      <c r="R25" s="158" t="str">
        <f>IFERROR(VLOOKUP(J25,Lists!A:B,2,FALSE),"")</f>
        <v/>
      </c>
      <c r="S25" s="175">
        <v>12</v>
      </c>
      <c r="T25" s="158" t="str">
        <f t="shared" si="0"/>
        <v/>
      </c>
      <c r="U25" s="158" t="str">
        <f>IFERROR(T25&amp;"-"&amp;VLOOKUP(T25,Lists!B:C,2,FALSE),"")</f>
        <v/>
      </c>
      <c r="V25" s="158" t="str">
        <f>IFERROR(INDEX($U$14:$U$203,MATCH(0,INDEX(COUNTIF($V$13:V24,$U$14:$U$203),0,0),0)),"")</f>
        <v/>
      </c>
      <c r="W25" s="159" t="str">
        <f>IFERROR(INDEX($G$14:$G$213,MATCH(0,INDEX(COUNTIF(W$13:$W24,$G$14:$G$213),0,0),0)),"x")</f>
        <v>x</v>
      </c>
      <c r="X25" s="159" t="str">
        <f t="shared" si="7"/>
        <v/>
      </c>
      <c r="Y25" s="159" t="str">
        <f>IFERROR(INDEX($I$8:$I$12,MATCH(0,INDEX(COUNTIF($Y$13:Y24,$I$8:$I$12),0,0),0)),"x")</f>
        <v>x</v>
      </c>
      <c r="Z25" s="164" t="str">
        <f t="shared" si="1"/>
        <v>|/</v>
      </c>
      <c r="AA25" s="164" t="str">
        <f>IFERROR(INDEX($Z$14:$Z$213,MATCH(0,INDEX(COUNTIF($AA$13:AA24,$Z$14:$Z$213),0,0),0)),"")</f>
        <v/>
      </c>
      <c r="AB25" s="164" t="str">
        <f t="shared" si="8"/>
        <v/>
      </c>
      <c r="AC25" s="164" t="str">
        <f t="shared" si="9"/>
        <v/>
      </c>
      <c r="AD25" s="164" t="str">
        <f t="shared" si="10"/>
        <v/>
      </c>
      <c r="AE25" s="164" t="e">
        <f t="shared" si="5"/>
        <v>#N/A</v>
      </c>
    </row>
    <row r="26" spans="1:31">
      <c r="A26" s="160">
        <v>13</v>
      </c>
      <c r="B26" s="197"/>
      <c r="C26" s="198" t="s">
        <v>342</v>
      </c>
      <c r="D26" s="199"/>
      <c r="G26" s="202"/>
      <c r="I26" s="202"/>
      <c r="K26" s="179">
        <f t="shared" si="6"/>
        <v>0</v>
      </c>
      <c r="L26" s="160"/>
      <c r="M26" s="190"/>
      <c r="N26" s="281"/>
      <c r="O26" s="189"/>
      <c r="P26" s="265"/>
      <c r="Q26" s="160"/>
      <c r="R26" s="158" t="str">
        <f>IFERROR(VLOOKUP(J26,Lists!A:B,2,FALSE),"")</f>
        <v/>
      </c>
      <c r="S26" s="175">
        <v>13</v>
      </c>
      <c r="T26" s="158" t="str">
        <f t="shared" si="0"/>
        <v/>
      </c>
      <c r="U26" s="158" t="str">
        <f>IFERROR(T26&amp;"-"&amp;VLOOKUP(T26,Lists!B:C,2,FALSE),"")</f>
        <v/>
      </c>
      <c r="V26" s="158" t="str">
        <f>IFERROR(INDEX($U$14:$U$203,MATCH(0,INDEX(COUNTIF($V$13:V25,$U$14:$U$203),0,0),0)),"")</f>
        <v/>
      </c>
      <c r="W26" s="159" t="str">
        <f>IFERROR(INDEX($G$14:$G$213,MATCH(0,INDEX(COUNTIF(W$13:$W25,$G$14:$G$213),0,0),0)),"x")</f>
        <v>x</v>
      </c>
      <c r="X26" s="159" t="str">
        <f t="shared" si="7"/>
        <v/>
      </c>
      <c r="Y26" s="159" t="str">
        <f>IFERROR(INDEX($I$8:$I$12,MATCH(0,INDEX(COUNTIF($Y$13:Y25,$I$8:$I$12),0,0),0)),"x")</f>
        <v>x</v>
      </c>
      <c r="Z26" s="164" t="str">
        <f t="shared" si="1"/>
        <v>|/</v>
      </c>
      <c r="AA26" s="164" t="str">
        <f>IFERROR(INDEX($Z$14:$Z$213,MATCH(0,INDEX(COUNTIF($AA$13:AA25,$Z$14:$Z$213),0,0),0)),"")</f>
        <v/>
      </c>
      <c r="AB26" s="164" t="str">
        <f t="shared" si="8"/>
        <v/>
      </c>
      <c r="AC26" s="164" t="str">
        <f t="shared" si="9"/>
        <v/>
      </c>
      <c r="AD26" s="164" t="str">
        <f t="shared" si="10"/>
        <v/>
      </c>
      <c r="AE26" s="164" t="e">
        <f t="shared" si="5"/>
        <v>#N/A</v>
      </c>
    </row>
    <row r="27" spans="1:31">
      <c r="A27" s="160">
        <v>14</v>
      </c>
      <c r="B27" s="197"/>
      <c r="C27" s="198" t="s">
        <v>342</v>
      </c>
      <c r="D27" s="199"/>
      <c r="G27" s="202"/>
      <c r="I27" s="202"/>
      <c r="K27" s="179">
        <f t="shared" si="6"/>
        <v>0</v>
      </c>
      <c r="L27" s="160"/>
      <c r="M27" s="190"/>
      <c r="N27" s="281"/>
      <c r="O27" s="189"/>
      <c r="P27" s="265"/>
      <c r="Q27" s="160"/>
      <c r="R27" s="158" t="str">
        <f>IFERROR(VLOOKUP(J27,Lists!A:B,2,FALSE),"")</f>
        <v/>
      </c>
      <c r="S27" s="175">
        <v>14</v>
      </c>
      <c r="T27" s="158" t="str">
        <f t="shared" si="0"/>
        <v/>
      </c>
      <c r="U27" s="158" t="str">
        <f>IFERROR(T27&amp;"-"&amp;VLOOKUP(T27,Lists!B:C,2,FALSE),"")</f>
        <v/>
      </c>
      <c r="V27" s="158" t="str">
        <f>IFERROR(INDEX($U$14:$U$203,MATCH(0,INDEX(COUNTIF($V$13:V26,$U$14:$U$203),0,0),0)),"")</f>
        <v/>
      </c>
      <c r="W27" s="159" t="str">
        <f>IFERROR(INDEX($G$14:$G$213,MATCH(0,INDEX(COUNTIF(W$13:$W26,$G$14:$G$213),0,0),0)),"x")</f>
        <v>x</v>
      </c>
      <c r="X27" s="159" t="str">
        <f t="shared" si="7"/>
        <v/>
      </c>
      <c r="Y27" s="159" t="str">
        <f>IFERROR(INDEX($I$8:$I$12,MATCH(0,INDEX(COUNTIF($Y$13:Y26,$I$8:$I$12),0,0),0)),"x")</f>
        <v>x</v>
      </c>
      <c r="Z27" s="164" t="str">
        <f t="shared" si="1"/>
        <v>|/</v>
      </c>
      <c r="AA27" s="164" t="str">
        <f>IFERROR(INDEX($Z$14:$Z$213,MATCH(0,INDEX(COUNTIF($AA$13:AA26,$Z$14:$Z$213),0,0),0)),"")</f>
        <v/>
      </c>
      <c r="AB27" s="164" t="str">
        <f t="shared" si="8"/>
        <v/>
      </c>
      <c r="AC27" s="164" t="str">
        <f t="shared" si="9"/>
        <v/>
      </c>
      <c r="AD27" s="164" t="str">
        <f t="shared" si="10"/>
        <v/>
      </c>
      <c r="AE27" s="164" t="e">
        <f t="shared" si="5"/>
        <v>#N/A</v>
      </c>
    </row>
    <row r="28" spans="1:31">
      <c r="A28" s="160">
        <v>15</v>
      </c>
      <c r="B28" s="197"/>
      <c r="C28" s="198" t="s">
        <v>342</v>
      </c>
      <c r="D28" s="199"/>
      <c r="G28" s="202"/>
      <c r="I28" s="202"/>
      <c r="K28" s="179">
        <f t="shared" si="6"/>
        <v>0</v>
      </c>
      <c r="L28" s="160"/>
      <c r="M28" s="190"/>
      <c r="N28" s="281"/>
      <c r="O28" s="189"/>
      <c r="P28" s="265"/>
      <c r="Q28" s="160"/>
      <c r="R28" s="158" t="str">
        <f>IFERROR(VLOOKUP(J28,Lists!A:B,2,FALSE),"")</f>
        <v/>
      </c>
      <c r="S28" s="175">
        <v>15</v>
      </c>
      <c r="T28" s="158" t="str">
        <f t="shared" si="0"/>
        <v/>
      </c>
      <c r="U28" s="158" t="str">
        <f>IFERROR(T28&amp;"-"&amp;VLOOKUP(T28,Lists!B:C,2,FALSE),"")</f>
        <v/>
      </c>
      <c r="V28" s="158" t="str">
        <f>IFERROR(INDEX($U$14:$U$203,MATCH(0,INDEX(COUNTIF($V$13:V27,$U$14:$U$203),0,0),0)),"")</f>
        <v/>
      </c>
      <c r="W28" s="159" t="str">
        <f>IFERROR(INDEX($G$14:$G$213,MATCH(0,INDEX(COUNTIF(W$13:$W27,$G$14:$G$213),0,0),0)),"x")</f>
        <v>x</v>
      </c>
      <c r="X28" s="159" t="str">
        <f t="shared" si="7"/>
        <v/>
      </c>
      <c r="Y28" s="159" t="str">
        <f>IFERROR(INDEX($I$8:$I$12,MATCH(0,INDEX(COUNTIF($Y$13:Y27,$I$8:$I$12),0,0),0)),"x")</f>
        <v>x</v>
      </c>
      <c r="Z28" s="164" t="str">
        <f t="shared" si="1"/>
        <v>|/</v>
      </c>
      <c r="AA28" s="164" t="str">
        <f>IFERROR(INDEX($Z$14:$Z$213,MATCH(0,INDEX(COUNTIF($AA$13:AA27,$Z$14:$Z$213),0,0),0)),"")</f>
        <v/>
      </c>
      <c r="AB28" s="164" t="str">
        <f t="shared" si="8"/>
        <v/>
      </c>
      <c r="AC28" s="164" t="str">
        <f t="shared" si="9"/>
        <v/>
      </c>
      <c r="AD28" s="164" t="str">
        <f t="shared" si="10"/>
        <v/>
      </c>
      <c r="AE28" s="164" t="e">
        <f t="shared" si="5"/>
        <v>#N/A</v>
      </c>
    </row>
    <row r="29" spans="1:31">
      <c r="A29" s="160">
        <v>16</v>
      </c>
      <c r="B29" s="197"/>
      <c r="C29" s="198" t="s">
        <v>342</v>
      </c>
      <c r="D29" s="199"/>
      <c r="G29" s="202"/>
      <c r="I29" s="202"/>
      <c r="K29" s="179">
        <f t="shared" si="6"/>
        <v>0</v>
      </c>
      <c r="L29" s="160"/>
      <c r="M29" s="190"/>
      <c r="N29" s="281"/>
      <c r="O29" s="189"/>
      <c r="P29" s="265"/>
      <c r="Q29" s="160"/>
      <c r="R29" s="158" t="str">
        <f>IFERROR(VLOOKUP(J29,Lists!A:B,2,FALSE),"")</f>
        <v/>
      </c>
      <c r="S29" s="175">
        <v>16</v>
      </c>
      <c r="T29" s="158" t="str">
        <f t="shared" si="0"/>
        <v/>
      </c>
      <c r="U29" s="158" t="str">
        <f>IFERROR(T29&amp;"-"&amp;VLOOKUP(T29,Lists!B:C,2,FALSE),"")</f>
        <v/>
      </c>
      <c r="V29" s="158" t="str">
        <f>IFERROR(INDEX($U$14:$U$203,MATCH(0,INDEX(COUNTIF($V$13:V28,$U$14:$U$203),0,0),0)),"")</f>
        <v/>
      </c>
      <c r="W29" s="159" t="str">
        <f>IFERROR(INDEX($G$14:$G$213,MATCH(0,INDEX(COUNTIF(W$13:$W28,$G$14:$G$213),0,0),0)),"x")</f>
        <v>x</v>
      </c>
      <c r="X29" s="159" t="str">
        <f t="shared" si="7"/>
        <v/>
      </c>
      <c r="Y29" s="159" t="str">
        <f>IFERROR(INDEX($I$8:$I$12,MATCH(0,INDEX(COUNTIF($Y$13:Y28,$I$8:$I$12),0,0),0)),"x")</f>
        <v>x</v>
      </c>
      <c r="Z29" s="164" t="str">
        <f t="shared" si="1"/>
        <v>|/</v>
      </c>
      <c r="AA29" s="164" t="str">
        <f>IFERROR(INDEX($Z$14:$Z$213,MATCH(0,INDEX(COUNTIF($AA$13:AA28,$Z$14:$Z$213),0,0),0)),"")</f>
        <v/>
      </c>
      <c r="AB29" s="164" t="str">
        <f t="shared" si="8"/>
        <v/>
      </c>
      <c r="AC29" s="164" t="str">
        <f t="shared" si="9"/>
        <v/>
      </c>
      <c r="AD29" s="164" t="str">
        <f t="shared" si="10"/>
        <v/>
      </c>
      <c r="AE29" s="164" t="e">
        <f t="shared" si="5"/>
        <v>#N/A</v>
      </c>
    </row>
    <row r="30" spans="1:31">
      <c r="A30" s="160">
        <v>17</v>
      </c>
      <c r="B30" s="197"/>
      <c r="C30" s="198" t="s">
        <v>342</v>
      </c>
      <c r="D30" s="199"/>
      <c r="G30" s="202"/>
      <c r="I30" s="202"/>
      <c r="K30" s="179">
        <f t="shared" si="6"/>
        <v>0</v>
      </c>
      <c r="L30" s="160"/>
      <c r="M30" s="190"/>
      <c r="N30" s="281"/>
      <c r="O30" s="189"/>
      <c r="P30" s="265"/>
      <c r="Q30" s="160"/>
      <c r="R30" s="158" t="str">
        <f>IFERROR(VLOOKUP(J30,Lists!A:B,2,FALSE),"")</f>
        <v/>
      </c>
      <c r="S30" s="175">
        <v>17</v>
      </c>
      <c r="T30" s="158" t="str">
        <f>IFERROR(SMALL($R$14:$R$213,S30),"")</f>
        <v/>
      </c>
      <c r="U30" s="158" t="str">
        <f>IFERROR(T30&amp;"-"&amp;VLOOKUP(T30,Lists!B:C,2,FALSE),"")</f>
        <v/>
      </c>
      <c r="V30" s="158" t="str">
        <f>IFERROR(INDEX($U$14:$U$203,MATCH(0,INDEX(COUNTIF($V$13:V29,$U$14:$U$203),0,0),0)),"")</f>
        <v/>
      </c>
      <c r="W30" s="159" t="str">
        <f>IFERROR(INDEX($G$14:$G$213,MATCH(0,INDEX(COUNTIF(W$13:$W29,$G$14:$G$213),0,0),0)),"x")</f>
        <v>x</v>
      </c>
      <c r="X30" s="159" t="str">
        <f t="shared" si="7"/>
        <v/>
      </c>
      <c r="Y30" s="159" t="str">
        <f>IFERROR(INDEX($I$8:$I$12,MATCH(0,INDEX(COUNTIF($Y$13:Y29,$I$8:$I$12),0,0),0)),"x")</f>
        <v>x</v>
      </c>
      <c r="Z30" s="164" t="str">
        <f t="shared" si="1"/>
        <v>|/</v>
      </c>
      <c r="AA30" s="164" t="str">
        <f>IFERROR(INDEX($Z$14:$Z$213,MATCH(0,INDEX(COUNTIF($AA$13:AA29,$Z$14:$Z$213),0,0),0)),"")</f>
        <v/>
      </c>
      <c r="AB30" s="164" t="str">
        <f t="shared" si="8"/>
        <v/>
      </c>
      <c r="AC30" s="164" t="str">
        <f t="shared" si="9"/>
        <v/>
      </c>
      <c r="AD30" s="164" t="str">
        <f t="shared" si="10"/>
        <v/>
      </c>
      <c r="AE30" s="164" t="e">
        <f t="shared" si="5"/>
        <v>#N/A</v>
      </c>
    </row>
    <row r="31" spans="1:31">
      <c r="A31" s="160">
        <v>18</v>
      </c>
      <c r="B31" s="197"/>
      <c r="C31" s="198" t="s">
        <v>342</v>
      </c>
      <c r="D31" s="199"/>
      <c r="G31" s="202"/>
      <c r="I31" s="202"/>
      <c r="K31" s="179">
        <f t="shared" si="6"/>
        <v>0</v>
      </c>
      <c r="L31" s="160"/>
      <c r="M31" s="190"/>
      <c r="N31" s="281"/>
      <c r="O31" s="189"/>
      <c r="P31" s="265"/>
      <c r="Q31" s="160"/>
      <c r="R31" s="158" t="str">
        <f>IFERROR(VLOOKUP(J31,Lists!A:B,2,FALSE),"")</f>
        <v/>
      </c>
      <c r="S31" s="175">
        <v>18</v>
      </c>
      <c r="T31" s="158" t="str">
        <f t="shared" ref="T31:T94" si="11">IFERROR(SMALL($R$14:$R$213,S31),"")</f>
        <v/>
      </c>
      <c r="U31" s="158" t="str">
        <f>IFERROR(T31&amp;"-"&amp;VLOOKUP(T31,Lists!B:C,2,FALSE),"")</f>
        <v/>
      </c>
      <c r="V31" s="158" t="str">
        <f>IFERROR(INDEX($U$14:$U$203,MATCH(0,INDEX(COUNTIF($V$13:V30,$U$14:$U$203),0,0),0)),"")</f>
        <v/>
      </c>
      <c r="W31" s="159" t="str">
        <f>IFERROR(INDEX($G$14:$G$213,MATCH(0,INDEX(COUNTIF(W$13:$W30,$G$14:$G$213),0,0),0)),"x")</f>
        <v>x</v>
      </c>
      <c r="X31" s="159" t="str">
        <f t="shared" si="7"/>
        <v/>
      </c>
      <c r="Y31" s="159" t="str">
        <f>IFERROR(INDEX($I$8:$I$12,MATCH(0,INDEX(COUNTIF($Y$13:Y30,$I$8:$I$12),0,0),0)),"x")</f>
        <v>x</v>
      </c>
      <c r="Z31" s="164" t="str">
        <f t="shared" si="1"/>
        <v>|/</v>
      </c>
      <c r="AA31" s="164" t="str">
        <f>IFERROR(INDEX($Z$14:$Z$213,MATCH(0,INDEX(COUNTIF($AA$13:AA30,$Z$14:$Z$213),0,0),0)),"")</f>
        <v/>
      </c>
      <c r="AB31" s="164" t="str">
        <f t="shared" si="8"/>
        <v/>
      </c>
      <c r="AC31" s="164" t="str">
        <f t="shared" si="9"/>
        <v/>
      </c>
      <c r="AD31" s="164" t="str">
        <f t="shared" si="10"/>
        <v/>
      </c>
      <c r="AE31" s="164" t="e">
        <f t="shared" si="5"/>
        <v>#N/A</v>
      </c>
    </row>
    <row r="32" spans="1:31">
      <c r="A32" s="160">
        <v>19</v>
      </c>
      <c r="B32" s="197"/>
      <c r="C32" s="198" t="s">
        <v>342</v>
      </c>
      <c r="D32" s="199"/>
      <c r="G32" s="202"/>
      <c r="I32" s="202"/>
      <c r="K32" s="179">
        <f t="shared" si="6"/>
        <v>0</v>
      </c>
      <c r="L32" s="160"/>
      <c r="M32" s="190"/>
      <c r="N32" s="281"/>
      <c r="O32" s="189"/>
      <c r="P32" s="265"/>
      <c r="Q32" s="160"/>
      <c r="R32" s="158" t="str">
        <f>IFERROR(VLOOKUP(J32,Lists!A:B,2,FALSE),"")</f>
        <v/>
      </c>
      <c r="S32" s="175">
        <v>19</v>
      </c>
      <c r="T32" s="158" t="str">
        <f t="shared" si="11"/>
        <v/>
      </c>
      <c r="U32" s="158" t="str">
        <f>IFERROR(T32&amp;"-"&amp;VLOOKUP(T32,Lists!B:C,2,FALSE),"")</f>
        <v/>
      </c>
      <c r="V32" s="158" t="str">
        <f>IFERROR(INDEX($U$14:$U$203,MATCH(0,INDEX(COUNTIF($V$13:V31,$U$14:$U$203),0,0),0)),"")</f>
        <v/>
      </c>
      <c r="W32" s="159" t="str">
        <f>IFERROR(INDEX($G$14:$G$213,MATCH(0,INDEX(COUNTIF(W$13:$W31,$G$14:$G$213),0,0),0)),"x")</f>
        <v>x</v>
      </c>
      <c r="X32" s="159" t="str">
        <f t="shared" si="7"/>
        <v/>
      </c>
      <c r="Y32" s="159" t="str">
        <f>IFERROR(INDEX($I$8:$I$12,MATCH(0,INDEX(COUNTIF($Y$13:Y31,$I$8:$I$12),0,0),0)),"x")</f>
        <v>x</v>
      </c>
      <c r="Z32" s="164" t="str">
        <f t="shared" si="1"/>
        <v>|/</v>
      </c>
      <c r="AA32" s="164" t="str">
        <f>IFERROR(INDEX($Z$14:$Z$213,MATCH(0,INDEX(COUNTIF($AA$13:AA31,$Z$14:$Z$213),0,0),0)),"")</f>
        <v/>
      </c>
      <c r="AB32" s="164" t="str">
        <f t="shared" si="8"/>
        <v/>
      </c>
      <c r="AC32" s="164" t="str">
        <f t="shared" si="9"/>
        <v/>
      </c>
      <c r="AD32" s="164" t="str">
        <f t="shared" si="10"/>
        <v/>
      </c>
      <c r="AE32" s="164" t="e">
        <f t="shared" si="5"/>
        <v>#N/A</v>
      </c>
    </row>
    <row r="33" spans="1:31">
      <c r="A33" s="160">
        <v>20</v>
      </c>
      <c r="B33" s="197"/>
      <c r="C33" s="198" t="s">
        <v>342</v>
      </c>
      <c r="D33" s="199"/>
      <c r="G33" s="202"/>
      <c r="I33" s="202"/>
      <c r="K33" s="179">
        <f t="shared" si="6"/>
        <v>0</v>
      </c>
      <c r="L33" s="160"/>
      <c r="M33" s="190"/>
      <c r="N33" s="281"/>
      <c r="O33" s="189"/>
      <c r="P33" s="265"/>
      <c r="Q33" s="160"/>
      <c r="R33" s="158" t="str">
        <f>IFERROR(VLOOKUP(J33,Lists!A:B,2,FALSE),"")</f>
        <v/>
      </c>
      <c r="S33" s="175">
        <v>20</v>
      </c>
      <c r="T33" s="158" t="str">
        <f t="shared" si="11"/>
        <v/>
      </c>
      <c r="U33" s="158" t="str">
        <f>IFERROR(T33&amp;"-"&amp;VLOOKUP(T33,Lists!B:C,2,FALSE),"")</f>
        <v/>
      </c>
      <c r="V33" s="158" t="str">
        <f>IFERROR(INDEX($U$14:$U$203,MATCH(0,INDEX(COUNTIF($V$13:V32,$U$14:$U$203),0,0),0)),"")</f>
        <v/>
      </c>
      <c r="W33" s="159" t="str">
        <f>IFERROR(INDEX($G$14:$G$213,MATCH(0,INDEX(COUNTIF(W$13:$W32,$G$14:$G$213),0,0),0)),"x")</f>
        <v>x</v>
      </c>
      <c r="X33" s="159" t="str">
        <f t="shared" si="7"/>
        <v/>
      </c>
      <c r="Y33" s="159" t="str">
        <f>IFERROR(INDEX($I$8:$I$12,MATCH(0,INDEX(COUNTIF($Y$13:Y32,$I$8:$I$12),0,0),0)),"x")</f>
        <v>x</v>
      </c>
      <c r="Z33" s="164" t="str">
        <f t="shared" si="1"/>
        <v>|/</v>
      </c>
      <c r="AA33" s="164" t="str">
        <f>IFERROR(INDEX($Z$14:$Z$213,MATCH(0,INDEX(COUNTIF($AA$13:AA32,$Z$14:$Z$213),0,0),0)),"")</f>
        <v/>
      </c>
      <c r="AB33" s="164" t="str">
        <f t="shared" si="8"/>
        <v/>
      </c>
      <c r="AC33" s="164" t="str">
        <f t="shared" si="9"/>
        <v/>
      </c>
      <c r="AD33" s="164" t="str">
        <f t="shared" si="10"/>
        <v/>
      </c>
      <c r="AE33" s="164" t="e">
        <f t="shared" si="5"/>
        <v>#N/A</v>
      </c>
    </row>
    <row r="34" spans="1:31">
      <c r="A34" s="160">
        <v>21</v>
      </c>
      <c r="B34" s="197"/>
      <c r="C34" s="198" t="s">
        <v>342</v>
      </c>
      <c r="D34" s="199"/>
      <c r="G34" s="202"/>
      <c r="I34" s="202"/>
      <c r="K34" s="179">
        <f t="shared" si="6"/>
        <v>0</v>
      </c>
      <c r="L34" s="160"/>
      <c r="M34" s="190"/>
      <c r="N34" s="281"/>
      <c r="O34" s="189"/>
      <c r="P34" s="265"/>
      <c r="Q34" s="160"/>
      <c r="R34" s="158" t="str">
        <f>IFERROR(VLOOKUP(J34,Lists!A:B,2,FALSE),"")</f>
        <v/>
      </c>
      <c r="S34" s="175">
        <v>21</v>
      </c>
      <c r="T34" s="158" t="str">
        <f t="shared" si="11"/>
        <v/>
      </c>
      <c r="U34" s="158" t="str">
        <f>IFERROR(T34&amp;"-"&amp;VLOOKUP(T34,Lists!B:C,2,FALSE),"")</f>
        <v/>
      </c>
      <c r="V34" s="158" t="str">
        <f>IFERROR(INDEX($U$14:$U$203,MATCH(0,INDEX(COUNTIF($V$13:V33,$U$14:$U$203),0,0),0)),"")</f>
        <v/>
      </c>
      <c r="W34" s="159" t="str">
        <f>IFERROR(INDEX($G$14:$G$213,MATCH(0,INDEX(COUNTIF(W$13:$W33,$G$14:$G$213),0,0),0)),"x")</f>
        <v>x</v>
      </c>
      <c r="X34" s="159" t="str">
        <f t="shared" si="7"/>
        <v/>
      </c>
      <c r="Y34" s="159" t="str">
        <f>IFERROR(INDEX($I$8:$I$12,MATCH(0,INDEX(COUNTIF($Y$13:Y33,$I$8:$I$12),0,0),0)),"x")</f>
        <v>x</v>
      </c>
      <c r="Z34" s="164" t="str">
        <f t="shared" si="1"/>
        <v>|/</v>
      </c>
      <c r="AA34" s="164" t="str">
        <f>IFERROR(INDEX($Z$14:$Z$213,MATCH(0,INDEX(COUNTIF($AA$13:AA33,$Z$14:$Z$213),0,0),0)),"")</f>
        <v/>
      </c>
      <c r="AB34" s="164" t="str">
        <f t="shared" si="8"/>
        <v/>
      </c>
      <c r="AC34" s="164" t="str">
        <f t="shared" si="9"/>
        <v/>
      </c>
      <c r="AD34" s="164" t="str">
        <f t="shared" si="10"/>
        <v/>
      </c>
      <c r="AE34" s="164" t="e">
        <f t="shared" si="5"/>
        <v>#N/A</v>
      </c>
    </row>
    <row r="35" spans="1:31">
      <c r="A35" s="160">
        <v>22</v>
      </c>
      <c r="B35" s="197"/>
      <c r="C35" s="198" t="s">
        <v>342</v>
      </c>
      <c r="D35" s="199"/>
      <c r="G35" s="202"/>
      <c r="I35" s="202"/>
      <c r="K35" s="179">
        <f t="shared" si="6"/>
        <v>0</v>
      </c>
      <c r="L35" s="160"/>
      <c r="M35" s="190"/>
      <c r="N35" s="281"/>
      <c r="O35" s="189"/>
      <c r="P35" s="265"/>
      <c r="Q35" s="160"/>
      <c r="R35" s="158" t="str">
        <f>IFERROR(VLOOKUP(J35,Lists!A:B,2,FALSE),"")</f>
        <v/>
      </c>
      <c r="S35" s="175">
        <v>22</v>
      </c>
      <c r="T35" s="158" t="str">
        <f t="shared" si="11"/>
        <v/>
      </c>
      <c r="U35" s="158" t="str">
        <f>IFERROR(T35&amp;"-"&amp;VLOOKUP(T35,Lists!B:C,2,FALSE),"")</f>
        <v/>
      </c>
      <c r="V35" s="158" t="str">
        <f>IFERROR(INDEX($U$14:$U$203,MATCH(0,INDEX(COUNTIF($V$13:V34,$U$14:$U$203),0,0),0)),"")</f>
        <v/>
      </c>
      <c r="W35" s="159" t="str">
        <f>IFERROR(INDEX($G$14:$G$213,MATCH(0,INDEX(COUNTIF(W$13:$W34,$G$14:$G$213),0,0),0)),"x")</f>
        <v>x</v>
      </c>
      <c r="X35" s="159" t="str">
        <f t="shared" si="7"/>
        <v/>
      </c>
      <c r="Y35" s="159" t="str">
        <f>IFERROR(INDEX($I$8:$I$12,MATCH(0,INDEX(COUNTIF($Y$13:Y34,$I$8:$I$12),0,0),0)),"x")</f>
        <v>x</v>
      </c>
      <c r="Z35" s="164" t="str">
        <f t="shared" si="1"/>
        <v>|/</v>
      </c>
      <c r="AA35" s="164" t="str">
        <f>IFERROR(INDEX($Z$14:$Z$213,MATCH(0,INDEX(COUNTIF($AA$13:AA34,$Z$14:$Z$213),0,0),0)),"")</f>
        <v/>
      </c>
      <c r="AB35" s="164" t="str">
        <f t="shared" si="8"/>
        <v/>
      </c>
      <c r="AC35" s="164" t="str">
        <f t="shared" si="9"/>
        <v/>
      </c>
      <c r="AD35" s="164" t="str">
        <f t="shared" si="10"/>
        <v/>
      </c>
      <c r="AE35" s="164" t="e">
        <f t="shared" si="5"/>
        <v>#N/A</v>
      </c>
    </row>
    <row r="36" spans="1:31">
      <c r="A36" s="160">
        <v>23</v>
      </c>
      <c r="B36" s="197"/>
      <c r="C36" s="198" t="s">
        <v>342</v>
      </c>
      <c r="D36" s="199"/>
      <c r="G36" s="202"/>
      <c r="I36" s="202"/>
      <c r="K36" s="179">
        <f t="shared" si="6"/>
        <v>0</v>
      </c>
      <c r="L36" s="160"/>
      <c r="M36" s="190"/>
      <c r="N36" s="281"/>
      <c r="O36" s="189"/>
      <c r="P36" s="265"/>
      <c r="Q36" s="160"/>
      <c r="R36" s="158" t="str">
        <f>IFERROR(VLOOKUP(J36,Lists!A:B,2,FALSE),"")</f>
        <v/>
      </c>
      <c r="S36" s="175">
        <v>23</v>
      </c>
      <c r="T36" s="158" t="str">
        <f t="shared" si="11"/>
        <v/>
      </c>
      <c r="U36" s="158" t="str">
        <f>IFERROR(T36&amp;"-"&amp;VLOOKUP(T36,Lists!B:C,2,FALSE),"")</f>
        <v/>
      </c>
      <c r="V36" s="158" t="str">
        <f>IFERROR(INDEX($U$14:$U$203,MATCH(0,INDEX(COUNTIF($V$13:V35,$U$14:$U$203),0,0),0)),"")</f>
        <v/>
      </c>
      <c r="W36" s="159" t="str">
        <f>IFERROR(INDEX($G$14:$G$213,MATCH(0,INDEX(COUNTIF(W$13:$W35,$G$14:$G$213),0,0),0)),"x")</f>
        <v>x</v>
      </c>
      <c r="X36" s="159" t="str">
        <f t="shared" si="7"/>
        <v/>
      </c>
      <c r="Y36" s="159" t="str">
        <f>IFERROR(INDEX($I$8:$I$12,MATCH(0,INDEX(COUNTIF($Y$13:Y35,$I$8:$I$12),0,0),0)),"x")</f>
        <v>x</v>
      </c>
      <c r="Z36" s="164" t="str">
        <f t="shared" si="1"/>
        <v>|/</v>
      </c>
      <c r="AA36" s="164" t="str">
        <f>IFERROR(INDEX($Z$14:$Z$213,MATCH(0,INDEX(COUNTIF($AA$13:AA35,$Z$14:$Z$213),0,0),0)),"")</f>
        <v/>
      </c>
      <c r="AB36" s="164" t="str">
        <f t="shared" si="8"/>
        <v/>
      </c>
      <c r="AC36" s="164" t="str">
        <f t="shared" si="9"/>
        <v/>
      </c>
      <c r="AD36" s="164" t="str">
        <f t="shared" si="10"/>
        <v/>
      </c>
      <c r="AE36" s="164" t="e">
        <f t="shared" si="5"/>
        <v>#N/A</v>
      </c>
    </row>
    <row r="37" spans="1:31">
      <c r="A37" s="160">
        <v>24</v>
      </c>
      <c r="B37" s="197"/>
      <c r="C37" s="198" t="s">
        <v>342</v>
      </c>
      <c r="D37" s="199"/>
      <c r="G37" s="202"/>
      <c r="I37" s="202"/>
      <c r="K37" s="179">
        <f t="shared" si="6"/>
        <v>0</v>
      </c>
      <c r="L37" s="160"/>
      <c r="M37" s="190"/>
      <c r="N37" s="281"/>
      <c r="O37" s="189"/>
      <c r="P37" s="265"/>
      <c r="Q37" s="160"/>
      <c r="R37" s="158" t="str">
        <f>IFERROR(VLOOKUP(J37,Lists!A:B,2,FALSE),"")</f>
        <v/>
      </c>
      <c r="S37" s="175">
        <v>24</v>
      </c>
      <c r="T37" s="158" t="str">
        <f t="shared" si="11"/>
        <v/>
      </c>
      <c r="U37" s="158" t="str">
        <f>IFERROR(T37&amp;"-"&amp;VLOOKUP(T37,Lists!B:C,2,FALSE),"")</f>
        <v/>
      </c>
      <c r="V37" s="158" t="str">
        <f>IFERROR(INDEX($U$14:$U$203,MATCH(0,INDEX(COUNTIF($V$13:V36,$U$14:$U$203),0,0),0)),"")</f>
        <v/>
      </c>
      <c r="W37" s="159" t="str">
        <f>IFERROR(INDEX($G$14:$G$213,MATCH(0,INDEX(COUNTIF(W$13:$W36,$G$14:$G$213),0,0),0)),"x")</f>
        <v>x</v>
      </c>
      <c r="X37" s="159" t="str">
        <f t="shared" si="7"/>
        <v/>
      </c>
      <c r="Y37" s="159" t="str">
        <f>IFERROR(INDEX($I$8:$I$12,MATCH(0,INDEX(COUNTIF($Y$13:Y36,$I$8:$I$12),0,0),0)),"x")</f>
        <v>x</v>
      </c>
      <c r="Z37" s="164" t="str">
        <f t="shared" si="1"/>
        <v>|/</v>
      </c>
      <c r="AA37" s="164" t="str">
        <f>IFERROR(INDEX($Z$14:$Z$213,MATCH(0,INDEX(COUNTIF($AA$13:AA36,$Z$14:$Z$213),0,0),0)),"")</f>
        <v/>
      </c>
      <c r="AB37" s="164" t="str">
        <f t="shared" si="8"/>
        <v/>
      </c>
      <c r="AC37" s="164" t="str">
        <f t="shared" si="9"/>
        <v/>
      </c>
      <c r="AD37" s="164" t="str">
        <f t="shared" si="10"/>
        <v/>
      </c>
      <c r="AE37" s="164" t="e">
        <f t="shared" si="5"/>
        <v>#N/A</v>
      </c>
    </row>
    <row r="38" spans="1:31">
      <c r="A38" s="160">
        <v>25</v>
      </c>
      <c r="B38" s="197"/>
      <c r="C38" s="198" t="s">
        <v>342</v>
      </c>
      <c r="D38" s="199"/>
      <c r="G38" s="202"/>
      <c r="I38" s="202"/>
      <c r="K38" s="179">
        <f t="shared" si="6"/>
        <v>0</v>
      </c>
      <c r="L38" s="160"/>
      <c r="M38" s="190"/>
      <c r="N38" s="281"/>
      <c r="O38" s="189"/>
      <c r="P38" s="265"/>
      <c r="Q38" s="160"/>
      <c r="R38" s="158" t="str">
        <f>IFERROR(VLOOKUP(J38,Lists!A:B,2,FALSE),"")</f>
        <v/>
      </c>
      <c r="S38" s="175">
        <v>25</v>
      </c>
      <c r="T38" s="158" t="str">
        <f t="shared" si="11"/>
        <v/>
      </c>
      <c r="U38" s="158" t="str">
        <f>IFERROR(T38&amp;"-"&amp;VLOOKUP(T38,Lists!B:C,2,FALSE),"")</f>
        <v/>
      </c>
      <c r="V38" s="158" t="str">
        <f>IFERROR(INDEX($U$14:$U$203,MATCH(0,INDEX(COUNTIF($V$13:V37,$U$14:$U$203),0,0),0)),"")</f>
        <v/>
      </c>
      <c r="W38" s="159" t="str">
        <f>IFERROR(INDEX($G$14:$G$213,MATCH(0,INDEX(COUNTIF(W$13:$W37,$G$14:$G$213),0,0),0)),"x")</f>
        <v>x</v>
      </c>
      <c r="X38" s="159" t="str">
        <f t="shared" si="7"/>
        <v/>
      </c>
      <c r="Y38" s="159" t="str">
        <f>IFERROR(INDEX($I$8:$I$12,MATCH(0,INDEX(COUNTIF($Y$13:Y37,$I$8:$I$12),0,0),0)),"x")</f>
        <v>x</v>
      </c>
      <c r="Z38" s="164" t="str">
        <f t="shared" si="1"/>
        <v>|/</v>
      </c>
      <c r="AA38" s="164" t="str">
        <f>IFERROR(INDEX($Z$14:$Z$213,MATCH(0,INDEX(COUNTIF($AA$13:AA37,$Z$14:$Z$213),0,0),0)),"")</f>
        <v/>
      </c>
      <c r="AB38" s="164" t="str">
        <f t="shared" si="8"/>
        <v/>
      </c>
      <c r="AC38" s="164" t="str">
        <f t="shared" si="9"/>
        <v/>
      </c>
      <c r="AD38" s="164" t="str">
        <f t="shared" si="10"/>
        <v/>
      </c>
      <c r="AE38" s="164" t="e">
        <f t="shared" si="5"/>
        <v>#N/A</v>
      </c>
    </row>
    <row r="39" spans="1:31">
      <c r="A39" s="160">
        <v>26</v>
      </c>
      <c r="B39" s="197"/>
      <c r="C39" s="198" t="s">
        <v>342</v>
      </c>
      <c r="D39" s="199"/>
      <c r="G39" s="202"/>
      <c r="I39" s="202"/>
      <c r="K39" s="179">
        <f t="shared" si="6"/>
        <v>0</v>
      </c>
      <c r="L39" s="160"/>
      <c r="M39" s="190"/>
      <c r="N39" s="281"/>
      <c r="O39" s="189"/>
      <c r="P39" s="265"/>
      <c r="Q39" s="160"/>
      <c r="R39" s="158" t="str">
        <f>IFERROR(VLOOKUP(J39,Lists!A:B,2,FALSE),"")</f>
        <v/>
      </c>
      <c r="S39" s="175">
        <v>26</v>
      </c>
      <c r="T39" s="158" t="str">
        <f t="shared" si="11"/>
        <v/>
      </c>
      <c r="U39" s="158" t="str">
        <f>IFERROR(T39&amp;"-"&amp;VLOOKUP(T39,Lists!B:C,2,FALSE),"")</f>
        <v/>
      </c>
      <c r="V39" s="158" t="str">
        <f>IFERROR(INDEX($U$14:$U$203,MATCH(0,INDEX(COUNTIF($V$13:V38,$U$14:$U$203),0,0),0)),"")</f>
        <v/>
      </c>
      <c r="W39" s="159" t="str">
        <f>IFERROR(INDEX($G$14:$G$213,MATCH(0,INDEX(COUNTIF(W$13:$W38,$G$14:$G$213),0,0),0)),"x")</f>
        <v>x</v>
      </c>
      <c r="X39" s="159" t="str">
        <f t="shared" si="7"/>
        <v/>
      </c>
      <c r="Y39" s="159"/>
      <c r="Z39" s="164" t="str">
        <f t="shared" si="1"/>
        <v>|/</v>
      </c>
      <c r="AA39" s="164" t="str">
        <f>IFERROR(INDEX($Z$14:$Z$213,MATCH(0,INDEX(COUNTIF($AA$13:AA38,$Z$14:$Z$213),0,0),0)),"")</f>
        <v/>
      </c>
      <c r="AB39" s="164" t="str">
        <f t="shared" si="8"/>
        <v/>
      </c>
      <c r="AC39" s="164" t="str">
        <f t="shared" si="9"/>
        <v/>
      </c>
      <c r="AD39" s="164" t="str">
        <f t="shared" si="10"/>
        <v/>
      </c>
      <c r="AE39" s="164" t="e">
        <f t="shared" si="5"/>
        <v>#N/A</v>
      </c>
    </row>
    <row r="40" spans="1:31">
      <c r="A40" s="160">
        <v>27</v>
      </c>
      <c r="B40" s="197"/>
      <c r="C40" s="198" t="s">
        <v>342</v>
      </c>
      <c r="D40" s="199"/>
      <c r="G40" s="202"/>
      <c r="I40" s="202"/>
      <c r="K40" s="179">
        <f t="shared" si="6"/>
        <v>0</v>
      </c>
      <c r="L40" s="160"/>
      <c r="M40" s="190"/>
      <c r="N40" s="281"/>
      <c r="O40" s="189"/>
      <c r="P40" s="265"/>
      <c r="Q40" s="160"/>
      <c r="R40" s="158" t="str">
        <f>IFERROR(VLOOKUP(J40,Lists!A:B,2,FALSE),"")</f>
        <v/>
      </c>
      <c r="S40" s="175">
        <v>27</v>
      </c>
      <c r="T40" s="158" t="str">
        <f t="shared" si="11"/>
        <v/>
      </c>
      <c r="U40" s="158" t="str">
        <f>IFERROR(T40&amp;"-"&amp;VLOOKUP(T40,Lists!B:C,2,FALSE),"")</f>
        <v/>
      </c>
      <c r="V40" s="158" t="str">
        <f>IFERROR(INDEX($U$14:$U$203,MATCH(0,INDEX(COUNTIF($V$13:V39,$U$14:$U$203),0,0),0)),"")</f>
        <v/>
      </c>
      <c r="W40" s="159" t="str">
        <f>IFERROR(INDEX($G$14:$G$213,MATCH(0,INDEX(COUNTIF(W$13:$W39,$G$14:$G$213),0,0),0)),"x")</f>
        <v>x</v>
      </c>
      <c r="X40" s="159" t="str">
        <f t="shared" si="7"/>
        <v/>
      </c>
      <c r="Y40" s="159"/>
      <c r="Z40" s="164" t="str">
        <f t="shared" si="1"/>
        <v>|/</v>
      </c>
      <c r="AA40" s="164" t="str">
        <f>IFERROR(INDEX($Z$14:$Z$213,MATCH(0,INDEX(COUNTIF($AA$13:AA39,$Z$14:$Z$213),0,0),0)),"")</f>
        <v/>
      </c>
      <c r="AB40" s="164" t="str">
        <f t="shared" si="8"/>
        <v/>
      </c>
      <c r="AC40" s="164" t="str">
        <f t="shared" si="9"/>
        <v/>
      </c>
      <c r="AD40" s="164" t="str">
        <f t="shared" si="10"/>
        <v/>
      </c>
      <c r="AE40" s="164" t="e">
        <f t="shared" si="5"/>
        <v>#N/A</v>
      </c>
    </row>
    <row r="41" spans="1:31">
      <c r="A41" s="160">
        <v>28</v>
      </c>
      <c r="B41" s="197"/>
      <c r="C41" s="198" t="s">
        <v>342</v>
      </c>
      <c r="D41" s="199"/>
      <c r="G41" s="202"/>
      <c r="I41" s="202"/>
      <c r="K41" s="179">
        <f t="shared" si="6"/>
        <v>0</v>
      </c>
      <c r="L41" s="160"/>
      <c r="M41" s="190"/>
      <c r="N41" s="281"/>
      <c r="O41" s="189"/>
      <c r="P41" s="265"/>
      <c r="Q41" s="160"/>
      <c r="R41" s="158" t="str">
        <f>IFERROR(VLOOKUP(J41,Lists!A:B,2,FALSE),"")</f>
        <v/>
      </c>
      <c r="S41" s="175">
        <v>28</v>
      </c>
      <c r="T41" s="158" t="str">
        <f t="shared" si="11"/>
        <v/>
      </c>
      <c r="U41" s="158" t="str">
        <f>IFERROR(T41&amp;"-"&amp;VLOOKUP(T41,Lists!B:C,2,FALSE),"")</f>
        <v/>
      </c>
      <c r="V41" s="158" t="str">
        <f>IFERROR(INDEX($U$14:$U$203,MATCH(0,INDEX(COUNTIF($V$13:V40,$U$14:$U$203),0,0),0)),"")</f>
        <v/>
      </c>
      <c r="W41" s="159" t="str">
        <f>IFERROR(INDEX($G$14:$G$213,MATCH(0,INDEX(COUNTIF(W$13:$W40,$G$14:$G$213),0,0),0)),"x")</f>
        <v>x</v>
      </c>
      <c r="X41" s="159" t="str">
        <f t="shared" si="7"/>
        <v/>
      </c>
      <c r="Y41" s="159"/>
      <c r="Z41" s="164" t="str">
        <f t="shared" si="1"/>
        <v>|/</v>
      </c>
      <c r="AA41" s="164" t="str">
        <f>IFERROR(INDEX($Z$14:$Z$213,MATCH(0,INDEX(COUNTIF($AA$13:AA40,$Z$14:$Z$213),0,0),0)),"")</f>
        <v/>
      </c>
      <c r="AB41" s="164" t="str">
        <f t="shared" si="8"/>
        <v/>
      </c>
      <c r="AC41" s="164" t="str">
        <f t="shared" si="9"/>
        <v/>
      </c>
      <c r="AD41" s="164" t="str">
        <f t="shared" si="10"/>
        <v/>
      </c>
      <c r="AE41" s="164" t="e">
        <f t="shared" si="5"/>
        <v>#N/A</v>
      </c>
    </row>
    <row r="42" spans="1:31">
      <c r="A42" s="160">
        <v>29</v>
      </c>
      <c r="B42" s="197"/>
      <c r="C42" s="198" t="s">
        <v>342</v>
      </c>
      <c r="D42" s="199"/>
      <c r="G42" s="202"/>
      <c r="I42" s="202"/>
      <c r="K42" s="179">
        <f t="shared" si="6"/>
        <v>0</v>
      </c>
      <c r="L42" s="160"/>
      <c r="M42" s="190"/>
      <c r="N42" s="281"/>
      <c r="O42" s="189"/>
      <c r="P42" s="265"/>
      <c r="Q42" s="160"/>
      <c r="R42" s="158" t="str">
        <f>IFERROR(VLOOKUP(J42,Lists!A:B,2,FALSE),"")</f>
        <v/>
      </c>
      <c r="S42" s="175">
        <v>29</v>
      </c>
      <c r="T42" s="158" t="str">
        <f t="shared" si="11"/>
        <v/>
      </c>
      <c r="U42" s="158" t="str">
        <f>IFERROR(T42&amp;"-"&amp;VLOOKUP(T42,Lists!B:C,2,FALSE),"")</f>
        <v/>
      </c>
      <c r="V42" s="158" t="str">
        <f>IFERROR(INDEX($U$14:$U$203,MATCH(0,INDEX(COUNTIF($V$13:V41,$U$14:$U$203),0,0),0)),"")</f>
        <v/>
      </c>
      <c r="W42" s="159" t="str">
        <f>IFERROR(INDEX($G$14:$G$213,MATCH(0,INDEX(COUNTIF(W$13:$W41,$G$14:$G$213),0,0),0)),"x")</f>
        <v>x</v>
      </c>
      <c r="X42" s="159" t="str">
        <f t="shared" si="7"/>
        <v/>
      </c>
      <c r="Y42" s="159"/>
      <c r="Z42" s="164" t="str">
        <f t="shared" si="1"/>
        <v>|/</v>
      </c>
      <c r="AA42" s="164" t="str">
        <f>IFERROR(INDEX($Z$14:$Z$213,MATCH(0,INDEX(COUNTIF($AA$13:AA41,$Z$14:$Z$213),0,0),0)),"")</f>
        <v/>
      </c>
      <c r="AB42" s="164" t="str">
        <f t="shared" si="8"/>
        <v/>
      </c>
      <c r="AC42" s="164" t="str">
        <f t="shared" si="9"/>
        <v/>
      </c>
      <c r="AD42" s="164" t="str">
        <f t="shared" si="10"/>
        <v/>
      </c>
      <c r="AE42" s="164" t="e">
        <f t="shared" si="5"/>
        <v>#N/A</v>
      </c>
    </row>
    <row r="43" spans="1:31">
      <c r="A43" s="160">
        <v>30</v>
      </c>
      <c r="B43" s="197"/>
      <c r="C43" s="198" t="s">
        <v>342</v>
      </c>
      <c r="D43" s="199"/>
      <c r="G43" s="202"/>
      <c r="I43" s="202"/>
      <c r="K43" s="179">
        <f t="shared" si="6"/>
        <v>0</v>
      </c>
      <c r="L43" s="160"/>
      <c r="M43" s="190"/>
      <c r="N43" s="281"/>
      <c r="O43" s="189"/>
      <c r="P43" s="265"/>
      <c r="Q43" s="160"/>
      <c r="R43" s="158" t="str">
        <f>IFERROR(VLOOKUP(J43,Lists!A:B,2,FALSE),"")</f>
        <v/>
      </c>
      <c r="S43" s="175">
        <v>30</v>
      </c>
      <c r="T43" s="158" t="str">
        <f t="shared" si="11"/>
        <v/>
      </c>
      <c r="U43" s="158" t="str">
        <f>IFERROR(T43&amp;"-"&amp;VLOOKUP(T43,Lists!B:C,2,FALSE),"")</f>
        <v/>
      </c>
      <c r="V43" s="158" t="str">
        <f>IFERROR(INDEX($U$14:$U$203,MATCH(0,INDEX(COUNTIF($V$13:V42,$U$14:$U$203),0,0),0)),"")</f>
        <v/>
      </c>
      <c r="W43" s="159" t="str">
        <f>IFERROR(INDEX($G$14:$G$213,MATCH(0,INDEX(COUNTIF(W$13:$W42,$G$14:$G$213),0,0),0)),"x")</f>
        <v>x</v>
      </c>
      <c r="X43" s="159" t="str">
        <f t="shared" si="7"/>
        <v/>
      </c>
      <c r="Y43" s="159"/>
      <c r="Z43" s="164" t="str">
        <f t="shared" si="1"/>
        <v>|/</v>
      </c>
      <c r="AA43" s="164" t="str">
        <f>IFERROR(INDEX($Z$14:$Z$213,MATCH(0,INDEX(COUNTIF($AA$13:AA42,$Z$14:$Z$213),0,0),0)),"")</f>
        <v/>
      </c>
      <c r="AB43" s="164" t="str">
        <f t="shared" si="8"/>
        <v/>
      </c>
      <c r="AC43" s="164" t="str">
        <f t="shared" si="9"/>
        <v/>
      </c>
      <c r="AD43" s="164" t="str">
        <f t="shared" si="10"/>
        <v/>
      </c>
      <c r="AE43" s="164" t="e">
        <f t="shared" si="5"/>
        <v>#N/A</v>
      </c>
    </row>
    <row r="44" spans="1:31">
      <c r="A44" s="160">
        <v>31</v>
      </c>
      <c r="B44" s="197"/>
      <c r="C44" s="198" t="s">
        <v>342</v>
      </c>
      <c r="D44" s="199"/>
      <c r="G44" s="202"/>
      <c r="I44" s="202"/>
      <c r="K44" s="179">
        <f t="shared" si="6"/>
        <v>0</v>
      </c>
      <c r="L44" s="160"/>
      <c r="M44" s="190"/>
      <c r="N44" s="281"/>
      <c r="O44" s="189"/>
      <c r="P44" s="265"/>
      <c r="Q44" s="160"/>
      <c r="R44" s="158" t="str">
        <f>IFERROR(VLOOKUP(J44,Lists!A:B,2,FALSE),"")</f>
        <v/>
      </c>
      <c r="S44" s="175">
        <v>31</v>
      </c>
      <c r="T44" s="158" t="str">
        <f t="shared" si="11"/>
        <v/>
      </c>
      <c r="U44" s="158" t="str">
        <f>IFERROR(T44&amp;"-"&amp;VLOOKUP(T44,Lists!B:C,2,FALSE),"")</f>
        <v/>
      </c>
      <c r="V44" s="158" t="str">
        <f>IFERROR(INDEX($U$14:$U$203,MATCH(0,INDEX(COUNTIF($V$13:V43,$U$14:$U$203),0,0),0)),"")</f>
        <v/>
      </c>
      <c r="W44" s="159" t="str">
        <f>IFERROR(INDEX($G$14:$G$213,MATCH(0,INDEX(COUNTIF(W$13:$W43,$G$14:$G$213),0,0),0)),"x")</f>
        <v>x</v>
      </c>
      <c r="X44" s="159" t="str">
        <f t="shared" si="7"/>
        <v/>
      </c>
      <c r="Y44" s="159"/>
      <c r="Z44" s="164" t="str">
        <f t="shared" si="1"/>
        <v>|/</v>
      </c>
      <c r="AA44" s="164" t="str">
        <f>IFERROR(INDEX($Z$14:$Z$213,MATCH(0,INDEX(COUNTIF($AA$13:AA43,$Z$14:$Z$213),0,0),0)),"")</f>
        <v/>
      </c>
      <c r="AB44" s="164" t="str">
        <f t="shared" si="8"/>
        <v/>
      </c>
      <c r="AC44" s="164" t="str">
        <f t="shared" si="9"/>
        <v/>
      </c>
      <c r="AD44" s="164" t="str">
        <f t="shared" si="10"/>
        <v/>
      </c>
      <c r="AE44" s="164" t="str">
        <f>IFERROR(VLOOKUP(X44,G43:H213,2,FALSE),"")</f>
        <v/>
      </c>
    </row>
    <row r="45" spans="1:31">
      <c r="A45" s="160">
        <v>32</v>
      </c>
      <c r="B45" s="197"/>
      <c r="C45" s="198" t="s">
        <v>342</v>
      </c>
      <c r="D45" s="199"/>
      <c r="G45" s="202"/>
      <c r="I45" s="202"/>
      <c r="K45" s="179">
        <f t="shared" si="6"/>
        <v>0</v>
      </c>
      <c r="L45" s="160"/>
      <c r="M45" s="190"/>
      <c r="N45" s="281"/>
      <c r="O45" s="189"/>
      <c r="P45" s="265"/>
      <c r="Q45" s="160"/>
      <c r="R45" s="158" t="str">
        <f>IFERROR(VLOOKUP(J45,Lists!A:B,2,FALSE),"")</f>
        <v/>
      </c>
      <c r="S45" s="175">
        <v>32</v>
      </c>
      <c r="T45" s="158" t="str">
        <f t="shared" si="11"/>
        <v/>
      </c>
      <c r="U45" s="158" t="str">
        <f>IFERROR(T45&amp;"-"&amp;VLOOKUP(T45,Lists!B:C,2,FALSE),"")</f>
        <v/>
      </c>
      <c r="V45" s="158" t="str">
        <f>IFERROR(INDEX($U$14:$U$203,MATCH(0,INDEX(COUNTIF($V$13:V44,$U$14:$U$203),0,0),0)),"")</f>
        <v/>
      </c>
      <c r="W45" s="159" t="str">
        <f>IFERROR(INDEX($G$14:$G$213,MATCH(0,INDEX(COUNTIF(W$13:$W44,$G$14:$G$213),0,0),0)),"x")</f>
        <v>x</v>
      </c>
      <c r="X45" s="159" t="str">
        <f t="shared" si="7"/>
        <v/>
      </c>
      <c r="Y45" s="159"/>
      <c r="Z45" s="164" t="str">
        <f t="shared" si="1"/>
        <v>|/</v>
      </c>
      <c r="AA45" s="164" t="str">
        <f>IFERROR(INDEX($Z$14:$Z$213,MATCH(0,INDEX(COUNTIF($AA$13:AA44,$Z$14:$Z$213),0,0),0)),"")</f>
        <v/>
      </c>
      <c r="AB45" s="164" t="str">
        <f t="shared" si="8"/>
        <v/>
      </c>
      <c r="AC45" s="164" t="str">
        <f t="shared" si="9"/>
        <v/>
      </c>
      <c r="AD45" s="164" t="str">
        <f t="shared" si="10"/>
        <v/>
      </c>
      <c r="AE45" s="164" t="str">
        <f>IFERROR(VLOOKUP(X45,G44:H213,2,FALSE),"")</f>
        <v/>
      </c>
    </row>
    <row r="46" spans="1:31">
      <c r="A46" s="160">
        <v>33</v>
      </c>
      <c r="B46" s="197"/>
      <c r="C46" s="198" t="s">
        <v>342</v>
      </c>
      <c r="D46" s="199"/>
      <c r="G46" s="202"/>
      <c r="I46" s="202"/>
      <c r="K46" s="179">
        <f t="shared" si="6"/>
        <v>0</v>
      </c>
      <c r="L46" s="160"/>
      <c r="M46" s="190"/>
      <c r="N46" s="281"/>
      <c r="O46" s="189"/>
      <c r="P46" s="265"/>
      <c r="Q46" s="160"/>
      <c r="R46" s="158" t="str">
        <f>IFERROR(VLOOKUP(J46,Lists!A:B,2,FALSE),"")</f>
        <v/>
      </c>
      <c r="S46" s="175">
        <v>33</v>
      </c>
      <c r="T46" s="158" t="str">
        <f t="shared" si="11"/>
        <v/>
      </c>
      <c r="U46" s="158" t="str">
        <f>IFERROR(T46&amp;"-"&amp;VLOOKUP(T46,Lists!B:C,2,FALSE),"")</f>
        <v/>
      </c>
      <c r="V46" s="158" t="str">
        <f>IFERROR(INDEX($U$14:$U$203,MATCH(0,INDEX(COUNTIF($V$13:V45,$U$14:$U$203),0,0),0)),"")</f>
        <v/>
      </c>
      <c r="W46" s="159" t="str">
        <f>IFERROR(INDEX($G$14:$G$213,MATCH(0,INDEX(COUNTIF(W$13:$W45,$G$14:$G$213),0,0),0)),"x")</f>
        <v>x</v>
      </c>
      <c r="X46" s="159" t="str">
        <f t="shared" si="7"/>
        <v/>
      </c>
      <c r="Y46" s="159"/>
      <c r="Z46" s="164" t="str">
        <f t="shared" ref="Z46:Z77" si="12">G46&amp;"|"&amp;I46&amp;"/"&amp;E46</f>
        <v>|/</v>
      </c>
      <c r="AA46" s="164" t="str">
        <f>IFERROR(INDEX($Z$14:$Z$213,MATCH(0,INDEX(COUNTIF($AA$13:AA45,$Z$14:$Z$213),0,0),0)),"")</f>
        <v/>
      </c>
      <c r="AB46" s="164" t="str">
        <f t="shared" si="8"/>
        <v/>
      </c>
      <c r="AC46" s="164" t="str">
        <f t="shared" si="9"/>
        <v/>
      </c>
      <c r="AD46" s="164" t="str">
        <f t="shared" si="10"/>
        <v/>
      </c>
      <c r="AE46" s="164" t="str">
        <f>IFERROR(VLOOKUP(X46,G45:H213,2,FALSE),"")</f>
        <v/>
      </c>
    </row>
    <row r="47" spans="1:31">
      <c r="A47" s="160">
        <v>34</v>
      </c>
      <c r="B47" s="197"/>
      <c r="C47" s="198" t="s">
        <v>342</v>
      </c>
      <c r="D47" s="199"/>
      <c r="G47" s="202"/>
      <c r="I47" s="202"/>
      <c r="K47" s="179">
        <f t="shared" si="6"/>
        <v>0</v>
      </c>
      <c r="L47" s="160"/>
      <c r="M47" s="190"/>
      <c r="N47" s="281"/>
      <c r="O47" s="189"/>
      <c r="P47" s="265"/>
      <c r="Q47" s="160"/>
      <c r="R47" s="158" t="str">
        <f>IFERROR(VLOOKUP(J47,Lists!A:B,2,FALSE),"")</f>
        <v/>
      </c>
      <c r="S47" s="175">
        <v>34</v>
      </c>
      <c r="T47" s="158" t="str">
        <f t="shared" si="11"/>
        <v/>
      </c>
      <c r="U47" s="158" t="str">
        <f>IFERROR(T47&amp;"-"&amp;VLOOKUP(T47,Lists!B:C,2,FALSE),"")</f>
        <v/>
      </c>
      <c r="V47" s="158" t="str">
        <f>IFERROR(INDEX($U$14:$U$203,MATCH(0,INDEX(COUNTIF($V$13:V46,$U$14:$U$203),0,0),0)),"")</f>
        <v/>
      </c>
      <c r="W47" s="159" t="str">
        <f>IFERROR(INDEX($G$14:$G$213,MATCH(0,INDEX(COUNTIF(W$13:$W46,$G$14:$G$213),0,0),0)),"x")</f>
        <v>x</v>
      </c>
      <c r="X47" s="159" t="str">
        <f t="shared" si="7"/>
        <v/>
      </c>
      <c r="Y47" s="159"/>
      <c r="Z47" s="164" t="str">
        <f t="shared" si="12"/>
        <v>|/</v>
      </c>
      <c r="AA47" s="164" t="str">
        <f>IFERROR(INDEX($Z$14:$Z$213,MATCH(0,INDEX(COUNTIF($AA$13:AA46,$Z$14:$Z$213),0,0),0)),"")</f>
        <v/>
      </c>
      <c r="AB47" s="164" t="str">
        <f t="shared" si="8"/>
        <v/>
      </c>
      <c r="AC47" s="164" t="str">
        <f t="shared" si="9"/>
        <v/>
      </c>
      <c r="AD47" s="164" t="str">
        <f t="shared" si="10"/>
        <v/>
      </c>
      <c r="AE47" s="164" t="str">
        <f>IFERROR(VLOOKUP(X47,G46:H213,2,FALSE),"")</f>
        <v/>
      </c>
    </row>
    <row r="48" spans="1:31">
      <c r="A48" s="160">
        <v>35</v>
      </c>
      <c r="B48" s="197"/>
      <c r="C48" s="198" t="s">
        <v>342</v>
      </c>
      <c r="D48" s="199"/>
      <c r="G48" s="202"/>
      <c r="I48" s="202"/>
      <c r="K48" s="179">
        <f t="shared" si="6"/>
        <v>0</v>
      </c>
      <c r="L48" s="160"/>
      <c r="M48" s="190"/>
      <c r="N48" s="281"/>
      <c r="O48" s="189"/>
      <c r="P48" s="265"/>
      <c r="Q48" s="160"/>
      <c r="R48" s="158" t="str">
        <f>IFERROR(VLOOKUP(J48,Lists!A:B,2,FALSE),"")</f>
        <v/>
      </c>
      <c r="S48" s="175">
        <v>35</v>
      </c>
      <c r="T48" s="158" t="str">
        <f t="shared" si="11"/>
        <v/>
      </c>
      <c r="U48" s="158" t="str">
        <f>IFERROR(T48&amp;"-"&amp;VLOOKUP(T48,Lists!B:C,2,FALSE),"")</f>
        <v/>
      </c>
      <c r="V48" s="158" t="str">
        <f>IFERROR(INDEX($U$14:$U$203,MATCH(0,INDEX(COUNTIF($V$13:V47,$U$14:$U$203),0,0),0)),"")</f>
        <v/>
      </c>
      <c r="W48" s="159" t="str">
        <f>IFERROR(INDEX($G$14:$G$213,MATCH(0,INDEX(COUNTIF(W$13:$W47,$G$14:$G$213),0,0),0)),"x")</f>
        <v>x</v>
      </c>
      <c r="X48" s="159" t="str">
        <f t="shared" si="7"/>
        <v/>
      </c>
      <c r="Y48" s="159"/>
      <c r="Z48" s="164" t="str">
        <f t="shared" si="12"/>
        <v>|/</v>
      </c>
      <c r="AA48" s="164" t="str">
        <f>IFERROR(INDEX($Z$14:$Z$213,MATCH(0,INDEX(COUNTIF($AA$13:AA47,$Z$14:$Z$213),0,0),0)),"")</f>
        <v/>
      </c>
      <c r="AB48" s="164" t="str">
        <f t="shared" si="8"/>
        <v/>
      </c>
      <c r="AC48" s="164" t="str">
        <f t="shared" si="9"/>
        <v/>
      </c>
      <c r="AD48" s="164" t="str">
        <f t="shared" si="10"/>
        <v/>
      </c>
      <c r="AE48" s="164" t="str">
        <f>IFERROR(VLOOKUP(X48,G47:H213,2,FALSE),"")</f>
        <v/>
      </c>
    </row>
    <row r="49" spans="1:31">
      <c r="A49" s="160">
        <v>36</v>
      </c>
      <c r="B49" s="197"/>
      <c r="C49" s="198" t="s">
        <v>342</v>
      </c>
      <c r="D49" s="199"/>
      <c r="G49" s="202"/>
      <c r="I49" s="202"/>
      <c r="K49" s="179">
        <f t="shared" si="6"/>
        <v>0</v>
      </c>
      <c r="L49" s="160"/>
      <c r="M49" s="190"/>
      <c r="N49" s="281"/>
      <c r="O49" s="189"/>
      <c r="P49" s="265"/>
      <c r="Q49" s="160"/>
      <c r="R49" s="158" t="str">
        <f>IFERROR(VLOOKUP(J49,Lists!A:B,2,FALSE),"")</f>
        <v/>
      </c>
      <c r="S49" s="175">
        <v>36</v>
      </c>
      <c r="T49" s="158" t="str">
        <f t="shared" si="11"/>
        <v/>
      </c>
      <c r="U49" s="158" t="str">
        <f>IFERROR(T49&amp;"-"&amp;VLOOKUP(T49,Lists!B:C,2,FALSE),"")</f>
        <v/>
      </c>
      <c r="V49" s="158" t="str">
        <f>IFERROR(INDEX($U$14:$U$203,MATCH(0,INDEX(COUNTIF($V$13:V48,$U$14:$U$203),0,0),0)),"")</f>
        <v/>
      </c>
      <c r="W49" s="159" t="str">
        <f>IFERROR(INDEX($G$14:$G$213,MATCH(0,INDEX(COUNTIF(W$13:$W48,$G$14:$G$213),0,0),0)),"x")</f>
        <v>x</v>
      </c>
      <c r="X49" s="159" t="str">
        <f t="shared" si="7"/>
        <v/>
      </c>
      <c r="Y49" s="159"/>
      <c r="Z49" s="164" t="str">
        <f t="shared" si="12"/>
        <v>|/</v>
      </c>
      <c r="AA49" s="164" t="str">
        <f>IFERROR(INDEX($Z$14:$Z$213,MATCH(0,INDEX(COUNTIF($AA$13:AA48,$Z$14:$Z$213),0,0),0)),"")</f>
        <v/>
      </c>
      <c r="AB49" s="164" t="str">
        <f t="shared" si="8"/>
        <v/>
      </c>
      <c r="AC49" s="164" t="str">
        <f t="shared" si="9"/>
        <v/>
      </c>
      <c r="AD49" s="164" t="str">
        <f t="shared" si="10"/>
        <v/>
      </c>
      <c r="AE49" s="164" t="str">
        <f>IFERROR(VLOOKUP(X49,G48:H213,2,FALSE),"")</f>
        <v/>
      </c>
    </row>
    <row r="50" spans="1:31">
      <c r="A50" s="160">
        <v>37</v>
      </c>
      <c r="B50" s="197"/>
      <c r="C50" s="198" t="s">
        <v>342</v>
      </c>
      <c r="D50" s="199"/>
      <c r="G50" s="202"/>
      <c r="I50" s="202"/>
      <c r="K50" s="179">
        <f t="shared" si="6"/>
        <v>0</v>
      </c>
      <c r="L50" s="160"/>
      <c r="M50" s="190"/>
      <c r="N50" s="281"/>
      <c r="O50" s="189"/>
      <c r="P50" s="265"/>
      <c r="Q50" s="160"/>
      <c r="R50" s="158" t="str">
        <f>IFERROR(VLOOKUP(J50,Lists!A:B,2,FALSE),"")</f>
        <v/>
      </c>
      <c r="S50" s="175">
        <v>37</v>
      </c>
      <c r="T50" s="158" t="str">
        <f t="shared" si="11"/>
        <v/>
      </c>
      <c r="U50" s="158" t="str">
        <f>IFERROR(T50&amp;"-"&amp;VLOOKUP(T50,Lists!B:C,2,FALSE),"")</f>
        <v/>
      </c>
      <c r="V50" s="158" t="str">
        <f>IFERROR(INDEX($U$14:$U$203,MATCH(0,INDEX(COUNTIF($V$13:V49,$U$14:$U$203),0,0),0)),"")</f>
        <v/>
      </c>
      <c r="W50" s="159" t="str">
        <f>IFERROR(INDEX($G$14:$G$213,MATCH(0,INDEX(COUNTIF(W$13:$W49,$G$14:$G$213),0,0),0)),"x")</f>
        <v>x</v>
      </c>
      <c r="X50" s="159" t="str">
        <f t="shared" si="7"/>
        <v/>
      </c>
      <c r="Y50" s="159"/>
      <c r="Z50" s="164" t="str">
        <f t="shared" si="12"/>
        <v>|/</v>
      </c>
      <c r="AA50" s="164" t="str">
        <f>IFERROR(INDEX($Z$14:$Z$213,MATCH(0,INDEX(COUNTIF($AA$13:AA49,$Z$14:$Z$213),0,0),0)),"")</f>
        <v/>
      </c>
      <c r="AB50" s="164" t="str">
        <f t="shared" si="8"/>
        <v/>
      </c>
      <c r="AC50" s="164" t="str">
        <f t="shared" si="9"/>
        <v/>
      </c>
      <c r="AD50" s="164" t="str">
        <f t="shared" si="10"/>
        <v/>
      </c>
      <c r="AE50" s="164" t="str">
        <f>IFERROR(VLOOKUP(X50,G49:H213,2,FALSE),"")</f>
        <v/>
      </c>
    </row>
    <row r="51" spans="1:31">
      <c r="A51" s="160">
        <v>38</v>
      </c>
      <c r="B51" s="197"/>
      <c r="C51" s="198" t="s">
        <v>342</v>
      </c>
      <c r="D51" s="199"/>
      <c r="G51" s="202"/>
      <c r="I51" s="202"/>
      <c r="K51" s="179">
        <f t="shared" si="6"/>
        <v>0</v>
      </c>
      <c r="L51" s="160"/>
      <c r="M51" s="190"/>
      <c r="N51" s="281"/>
      <c r="O51" s="189"/>
      <c r="P51" s="265"/>
      <c r="Q51" s="160"/>
      <c r="R51" s="158" t="str">
        <f>IFERROR(VLOOKUP(J51,Lists!A:B,2,FALSE),"")</f>
        <v/>
      </c>
      <c r="S51" s="175">
        <v>38</v>
      </c>
      <c r="T51" s="158" t="str">
        <f t="shared" si="11"/>
        <v/>
      </c>
      <c r="U51" s="158" t="str">
        <f>IFERROR(T51&amp;"-"&amp;VLOOKUP(T51,Lists!B:C,2,FALSE),"")</f>
        <v/>
      </c>
      <c r="V51" s="158" t="str">
        <f>IFERROR(INDEX($U$14:$U$203,MATCH(0,INDEX(COUNTIF($V$13:V50,$U$14:$U$203),0,0),0)),"")</f>
        <v/>
      </c>
      <c r="W51" s="159" t="str">
        <f>IFERROR(INDEX($G$14:$G$213,MATCH(0,INDEX(COUNTIF(W$13:$W50,$G$14:$G$213),0,0),0)),"x")</f>
        <v>x</v>
      </c>
      <c r="X51" s="159" t="str">
        <f t="shared" si="7"/>
        <v/>
      </c>
      <c r="Y51" s="159"/>
      <c r="Z51" s="164" t="str">
        <f t="shared" si="12"/>
        <v>|/</v>
      </c>
      <c r="AA51" s="164" t="str">
        <f>IFERROR(INDEX($Z$14:$Z$213,MATCH(0,INDEX(COUNTIF($AA$13:AA50,$Z$14:$Z$213),0,0),0)),"")</f>
        <v/>
      </c>
      <c r="AB51" s="164" t="str">
        <f t="shared" si="8"/>
        <v/>
      </c>
      <c r="AC51" s="164" t="str">
        <f t="shared" si="9"/>
        <v/>
      </c>
      <c r="AD51" s="164" t="str">
        <f t="shared" si="10"/>
        <v/>
      </c>
      <c r="AE51" s="164" t="str">
        <f>IFERROR(VLOOKUP(X51,G50:H213,2,FALSE),"")</f>
        <v/>
      </c>
    </row>
    <row r="52" spans="1:31">
      <c r="A52" s="160">
        <v>39</v>
      </c>
      <c r="B52" s="197"/>
      <c r="C52" s="198" t="s">
        <v>342</v>
      </c>
      <c r="D52" s="199"/>
      <c r="G52" s="202"/>
      <c r="I52" s="202"/>
      <c r="K52" s="179">
        <f t="shared" si="6"/>
        <v>0</v>
      </c>
      <c r="L52" s="160"/>
      <c r="M52" s="190"/>
      <c r="N52" s="281"/>
      <c r="O52" s="189"/>
      <c r="P52" s="265"/>
      <c r="Q52" s="160"/>
      <c r="R52" s="158" t="str">
        <f>IFERROR(VLOOKUP(J52,Lists!A:B,2,FALSE),"")</f>
        <v/>
      </c>
      <c r="S52" s="175">
        <v>39</v>
      </c>
      <c r="T52" s="158" t="str">
        <f t="shared" si="11"/>
        <v/>
      </c>
      <c r="U52" s="158" t="str">
        <f>IFERROR(T52&amp;"-"&amp;VLOOKUP(T52,Lists!B:C,2,FALSE),"")</f>
        <v/>
      </c>
      <c r="V52" s="158" t="str">
        <f>IFERROR(INDEX($U$14:$U$203,MATCH(0,INDEX(COUNTIF($V$13:V51,$U$14:$U$203),0,0),0)),"")</f>
        <v/>
      </c>
      <c r="W52" s="159" t="str">
        <f>IFERROR(INDEX($G$14:$G$213,MATCH(0,INDEX(COUNTIF(W$13:$W51,$G$14:$G$213),0,0),0)),"x")</f>
        <v>x</v>
      </c>
      <c r="X52" s="159" t="str">
        <f t="shared" si="7"/>
        <v/>
      </c>
      <c r="Y52" s="159"/>
      <c r="Z52" s="164" t="str">
        <f t="shared" si="12"/>
        <v>|/</v>
      </c>
      <c r="AA52" s="164" t="str">
        <f>IFERROR(INDEX($Z$14:$Z$213,MATCH(0,INDEX(COUNTIF($AA$13:AA51,$Z$14:$Z$213),0,0),0)),"")</f>
        <v/>
      </c>
      <c r="AB52" s="164" t="str">
        <f t="shared" si="8"/>
        <v/>
      </c>
      <c r="AC52" s="164" t="str">
        <f t="shared" si="9"/>
        <v/>
      </c>
      <c r="AD52" s="164" t="str">
        <f t="shared" si="10"/>
        <v/>
      </c>
      <c r="AE52" s="164" t="str">
        <f>IFERROR(VLOOKUP(X52,G51:H213,2,FALSE),"")</f>
        <v/>
      </c>
    </row>
    <row r="53" spans="1:31">
      <c r="A53" s="160">
        <v>40</v>
      </c>
      <c r="B53" s="197"/>
      <c r="C53" s="198" t="s">
        <v>342</v>
      </c>
      <c r="D53" s="199"/>
      <c r="G53" s="202"/>
      <c r="I53" s="202"/>
      <c r="K53" s="179">
        <f t="shared" si="6"/>
        <v>0</v>
      </c>
      <c r="L53" s="160"/>
      <c r="M53" s="190"/>
      <c r="N53" s="281"/>
      <c r="O53" s="189"/>
      <c r="P53" s="265"/>
      <c r="Q53" s="160"/>
      <c r="R53" s="158" t="str">
        <f>IFERROR(VLOOKUP(J53,Lists!A:B,2,FALSE),"")</f>
        <v/>
      </c>
      <c r="S53" s="175">
        <v>40</v>
      </c>
      <c r="T53" s="158" t="str">
        <f t="shared" si="11"/>
        <v/>
      </c>
      <c r="U53" s="158" t="str">
        <f>IFERROR(T53&amp;"-"&amp;VLOOKUP(T53,Lists!B:C,2,FALSE),"")</f>
        <v/>
      </c>
      <c r="V53" s="158" t="str">
        <f>IFERROR(INDEX($U$14:$U$203,MATCH(0,INDEX(COUNTIF($V$13:V52,$U$14:$U$203),0,0),0)),"")</f>
        <v/>
      </c>
      <c r="W53" s="159" t="str">
        <f>IFERROR(INDEX($G$14:$G$213,MATCH(0,INDEX(COUNTIF(W$13:$W52,$G$14:$G$213),0,0),0)),"x")</f>
        <v>x</v>
      </c>
      <c r="X53" s="159" t="str">
        <f t="shared" si="7"/>
        <v/>
      </c>
      <c r="Y53" s="159"/>
      <c r="Z53" s="164" t="str">
        <f t="shared" si="12"/>
        <v>|/</v>
      </c>
      <c r="AA53" s="164" t="str">
        <f>IFERROR(INDEX($Z$14:$Z$213,MATCH(0,INDEX(COUNTIF($AA$13:AA52,$Z$14:$Z$213),0,0),0)),"")</f>
        <v/>
      </c>
      <c r="AB53" s="164" t="str">
        <f t="shared" si="8"/>
        <v/>
      </c>
      <c r="AC53" s="164" t="str">
        <f t="shared" si="9"/>
        <v/>
      </c>
      <c r="AD53" s="164" t="str">
        <f t="shared" si="10"/>
        <v/>
      </c>
      <c r="AE53" s="164" t="str">
        <f>IFERROR(VLOOKUP(X53,G52:H213,2,FALSE),"")</f>
        <v/>
      </c>
    </row>
    <row r="54" spans="1:31">
      <c r="A54" s="160">
        <v>41</v>
      </c>
      <c r="B54" s="197"/>
      <c r="C54" s="198" t="s">
        <v>342</v>
      </c>
      <c r="D54" s="199"/>
      <c r="G54" s="202"/>
      <c r="I54" s="202"/>
      <c r="K54" s="179">
        <f t="shared" si="6"/>
        <v>0</v>
      </c>
      <c r="L54" s="160"/>
      <c r="M54" s="190"/>
      <c r="N54" s="281"/>
      <c r="O54" s="189"/>
      <c r="P54" s="265"/>
      <c r="Q54" s="160"/>
      <c r="R54" s="158" t="str">
        <f>IFERROR(VLOOKUP(J54,Lists!A:B,2,FALSE),"")</f>
        <v/>
      </c>
      <c r="S54" s="175">
        <v>41</v>
      </c>
      <c r="T54" s="158" t="str">
        <f t="shared" si="11"/>
        <v/>
      </c>
      <c r="U54" s="158" t="str">
        <f>IFERROR(T54&amp;"-"&amp;VLOOKUP(T54,Lists!B:C,2,FALSE),"")</f>
        <v/>
      </c>
      <c r="V54" s="158" t="str">
        <f>IFERROR(INDEX($U$14:$U$203,MATCH(0,INDEX(COUNTIF($V$13:V53,$U$14:$U$203),0,0),0)),"")</f>
        <v/>
      </c>
      <c r="W54" s="159" t="str">
        <f>IFERROR(INDEX($G$14:$G$213,MATCH(0,INDEX(COUNTIF(W$13:$W53,$G$14:$G$213),0,0),0)),"x")</f>
        <v>x</v>
      </c>
      <c r="X54" s="159" t="str">
        <f t="shared" si="7"/>
        <v/>
      </c>
      <c r="Y54" s="159"/>
      <c r="Z54" s="164" t="str">
        <f t="shared" si="12"/>
        <v>|/</v>
      </c>
      <c r="AA54" s="164" t="str">
        <f>IFERROR(INDEX($Z$14:$Z$213,MATCH(0,INDEX(COUNTIF($AA$13:AA53,$Z$14:$Z$213),0,0),0)),"")</f>
        <v/>
      </c>
      <c r="AB54" s="164" t="str">
        <f t="shared" si="8"/>
        <v/>
      </c>
      <c r="AC54" s="164" t="str">
        <f t="shared" si="9"/>
        <v/>
      </c>
      <c r="AD54" s="164" t="str">
        <f t="shared" si="10"/>
        <v/>
      </c>
      <c r="AE54" s="164" t="str">
        <f>IFERROR(VLOOKUP(X54,G53:H213,2,FALSE),"")</f>
        <v/>
      </c>
    </row>
    <row r="55" spans="1:31">
      <c r="A55" s="160">
        <v>42</v>
      </c>
      <c r="B55" s="197"/>
      <c r="C55" s="198" t="s">
        <v>342</v>
      </c>
      <c r="D55" s="199"/>
      <c r="G55" s="202"/>
      <c r="I55" s="202"/>
      <c r="K55" s="179">
        <f t="shared" si="6"/>
        <v>0</v>
      </c>
      <c r="L55" s="160"/>
      <c r="M55" s="190"/>
      <c r="N55" s="281"/>
      <c r="O55" s="189"/>
      <c r="P55" s="265"/>
      <c r="Q55" s="160"/>
      <c r="R55" s="158" t="str">
        <f>IFERROR(VLOOKUP(J55,Lists!A:B,2,FALSE),"")</f>
        <v/>
      </c>
      <c r="S55" s="175">
        <v>42</v>
      </c>
      <c r="T55" s="158" t="str">
        <f t="shared" si="11"/>
        <v/>
      </c>
      <c r="U55" s="158" t="str">
        <f>IFERROR(T55&amp;"-"&amp;VLOOKUP(T55,Lists!B:C,2,FALSE),"")</f>
        <v/>
      </c>
      <c r="V55" s="158" t="str">
        <f>IFERROR(INDEX($U$14:$U$203,MATCH(0,INDEX(COUNTIF($V$13:V54,$U$14:$U$203),0,0),0)),"")</f>
        <v/>
      </c>
      <c r="W55" s="159" t="str">
        <f>IFERROR(INDEX($G$14:$G$213,MATCH(0,INDEX(COUNTIF(W$13:$W54,$G$14:$G$213),0,0),0)),"x")</f>
        <v>x</v>
      </c>
      <c r="X55" s="159" t="str">
        <f t="shared" si="7"/>
        <v/>
      </c>
      <c r="Y55" s="159"/>
      <c r="Z55" s="164" t="str">
        <f t="shared" si="12"/>
        <v>|/</v>
      </c>
      <c r="AA55" s="164" t="str">
        <f>IFERROR(INDEX($Z$14:$Z$213,MATCH(0,INDEX(COUNTIF($AA$13:AA54,$Z$14:$Z$213),0,0),0)),"")</f>
        <v/>
      </c>
      <c r="AB55" s="164" t="str">
        <f t="shared" si="8"/>
        <v/>
      </c>
      <c r="AC55" s="164" t="str">
        <f t="shared" si="9"/>
        <v/>
      </c>
      <c r="AD55" s="164" t="str">
        <f t="shared" si="10"/>
        <v/>
      </c>
      <c r="AE55" s="164" t="str">
        <f>IFERROR(VLOOKUP(X55,G54:H213,2,FALSE),"")</f>
        <v/>
      </c>
    </row>
    <row r="56" spans="1:31">
      <c r="A56" s="160">
        <v>43</v>
      </c>
      <c r="B56" s="197"/>
      <c r="C56" s="198" t="s">
        <v>342</v>
      </c>
      <c r="D56" s="199"/>
      <c r="G56" s="202"/>
      <c r="I56" s="202"/>
      <c r="K56" s="179">
        <f t="shared" si="6"/>
        <v>0</v>
      </c>
      <c r="L56" s="160"/>
      <c r="M56" s="190"/>
      <c r="N56" s="281"/>
      <c r="O56" s="189"/>
      <c r="P56" s="265"/>
      <c r="Q56" s="160"/>
      <c r="R56" s="158" t="str">
        <f>IFERROR(VLOOKUP(J56,Lists!A:B,2,FALSE),"")</f>
        <v/>
      </c>
      <c r="S56" s="175">
        <v>43</v>
      </c>
      <c r="T56" s="158" t="str">
        <f t="shared" si="11"/>
        <v/>
      </c>
      <c r="U56" s="158" t="str">
        <f>IFERROR(T56&amp;"-"&amp;VLOOKUP(T56,Lists!B:C,2,FALSE),"")</f>
        <v/>
      </c>
      <c r="V56" s="158" t="str">
        <f>IFERROR(INDEX($U$14:$U$203,MATCH(0,INDEX(COUNTIF($V$13:V55,$U$14:$U$203),0,0),0)),"")</f>
        <v/>
      </c>
      <c r="W56" s="159" t="str">
        <f>IFERROR(INDEX($G$14:$G$213,MATCH(0,INDEX(COUNTIF(W$13:$W55,$G$14:$G$213),0,0),0)),"x")</f>
        <v>x</v>
      </c>
      <c r="X56" s="159" t="str">
        <f t="shared" si="7"/>
        <v/>
      </c>
      <c r="Y56" s="159"/>
      <c r="Z56" s="164" t="str">
        <f t="shared" si="12"/>
        <v>|/</v>
      </c>
      <c r="AA56" s="164" t="str">
        <f>IFERROR(INDEX($Z$14:$Z$213,MATCH(0,INDEX(COUNTIF($AA$13:AA55,$Z$14:$Z$213),0,0),0)),"")</f>
        <v/>
      </c>
      <c r="AB56" s="164" t="str">
        <f t="shared" si="8"/>
        <v/>
      </c>
      <c r="AC56" s="164" t="str">
        <f t="shared" si="9"/>
        <v/>
      </c>
      <c r="AD56" s="164" t="str">
        <f t="shared" si="10"/>
        <v/>
      </c>
      <c r="AE56" s="164" t="str">
        <f>IFERROR(VLOOKUP(X56,G55:H213,2,FALSE),"")</f>
        <v/>
      </c>
    </row>
    <row r="57" spans="1:31">
      <c r="A57" s="160">
        <v>44</v>
      </c>
      <c r="B57" s="197"/>
      <c r="C57" s="198" t="s">
        <v>342</v>
      </c>
      <c r="D57" s="199"/>
      <c r="G57" s="202"/>
      <c r="I57" s="202"/>
      <c r="K57" s="179">
        <f t="shared" si="6"/>
        <v>0</v>
      </c>
      <c r="L57" s="160"/>
      <c r="M57" s="190"/>
      <c r="N57" s="281"/>
      <c r="O57" s="189"/>
      <c r="P57" s="265"/>
      <c r="Q57" s="160"/>
      <c r="R57" s="158" t="str">
        <f>IFERROR(VLOOKUP(J57,Lists!A:B,2,FALSE),"")</f>
        <v/>
      </c>
      <c r="S57" s="175">
        <v>44</v>
      </c>
      <c r="T57" s="158" t="str">
        <f t="shared" si="11"/>
        <v/>
      </c>
      <c r="U57" s="158" t="str">
        <f>IFERROR(T57&amp;"-"&amp;VLOOKUP(T57,Lists!B:C,2,FALSE),"")</f>
        <v/>
      </c>
      <c r="V57" s="158" t="str">
        <f>IFERROR(INDEX($U$14:$U$203,MATCH(0,INDEX(COUNTIF($V$13:V56,$U$14:$U$203),0,0),0)),"")</f>
        <v/>
      </c>
      <c r="W57" s="159" t="str">
        <f>IFERROR(INDEX($G$14:$G$213,MATCH(0,INDEX(COUNTIF(W$13:$W56,$G$14:$G$213),0,0),0)),"x")</f>
        <v>x</v>
      </c>
      <c r="X57" s="159" t="str">
        <f t="shared" si="7"/>
        <v/>
      </c>
      <c r="Y57" s="159"/>
      <c r="Z57" s="164" t="str">
        <f t="shared" si="12"/>
        <v>|/</v>
      </c>
      <c r="AA57" s="164" t="str">
        <f>IFERROR(INDEX($Z$14:$Z$213,MATCH(0,INDEX(COUNTIF($AA$13:AA56,$Z$14:$Z$213),0,0),0)),"")</f>
        <v/>
      </c>
      <c r="AB57" s="164" t="str">
        <f t="shared" si="8"/>
        <v/>
      </c>
      <c r="AC57" s="164" t="str">
        <f t="shared" si="9"/>
        <v/>
      </c>
      <c r="AD57" s="164" t="str">
        <f t="shared" si="10"/>
        <v/>
      </c>
      <c r="AE57" s="164" t="str">
        <f>IFERROR(VLOOKUP(X57,G56:H213,2,FALSE),"")</f>
        <v/>
      </c>
    </row>
    <row r="58" spans="1:31">
      <c r="A58" s="160">
        <v>45</v>
      </c>
      <c r="B58" s="197"/>
      <c r="C58" s="198" t="s">
        <v>342</v>
      </c>
      <c r="D58" s="199"/>
      <c r="G58" s="202"/>
      <c r="I58" s="202"/>
      <c r="K58" s="179">
        <f t="shared" si="6"/>
        <v>0</v>
      </c>
      <c r="L58" s="160"/>
      <c r="M58" s="190"/>
      <c r="N58" s="281"/>
      <c r="O58" s="189"/>
      <c r="P58" s="265"/>
      <c r="Q58" s="160"/>
      <c r="R58" s="158" t="str">
        <f>IFERROR(VLOOKUP(J58,Lists!A:B,2,FALSE),"")</f>
        <v/>
      </c>
      <c r="S58" s="175">
        <v>45</v>
      </c>
      <c r="T58" s="158" t="str">
        <f t="shared" si="11"/>
        <v/>
      </c>
      <c r="U58" s="158" t="str">
        <f>IFERROR(T58&amp;"-"&amp;VLOOKUP(T58,Lists!B:C,2,FALSE),"")</f>
        <v/>
      </c>
      <c r="V58" s="158" t="str">
        <f>IFERROR(INDEX($U$14:$U$203,MATCH(0,INDEX(COUNTIF($V$13:V57,$U$14:$U$203),0,0),0)),"")</f>
        <v/>
      </c>
      <c r="W58" s="159" t="str">
        <f>IFERROR(INDEX($G$14:$G$213,MATCH(0,INDEX(COUNTIF(W$13:$W57,$G$14:$G$213),0,0),0)),"x")</f>
        <v>x</v>
      </c>
      <c r="X58" s="159" t="str">
        <f t="shared" si="7"/>
        <v/>
      </c>
      <c r="Y58" s="159"/>
      <c r="Z58" s="164" t="str">
        <f t="shared" si="12"/>
        <v>|/</v>
      </c>
      <c r="AA58" s="164" t="str">
        <f>IFERROR(INDEX($Z$14:$Z$213,MATCH(0,INDEX(COUNTIF($AA$13:AA57,$Z$14:$Z$213),0,0),0)),"")</f>
        <v/>
      </c>
      <c r="AB58" s="164" t="str">
        <f t="shared" si="8"/>
        <v/>
      </c>
      <c r="AC58" s="164" t="str">
        <f t="shared" si="9"/>
        <v/>
      </c>
      <c r="AD58" s="164" t="str">
        <f t="shared" si="10"/>
        <v/>
      </c>
      <c r="AE58" s="164" t="str">
        <f>IFERROR(VLOOKUP(X58,G57:H213,2,FALSE),"")</f>
        <v/>
      </c>
    </row>
    <row r="59" spans="1:31">
      <c r="A59" s="160">
        <v>46</v>
      </c>
      <c r="B59" s="197"/>
      <c r="C59" s="198" t="s">
        <v>342</v>
      </c>
      <c r="D59" s="199"/>
      <c r="G59" s="202"/>
      <c r="I59" s="202"/>
      <c r="K59" s="179">
        <f t="shared" si="6"/>
        <v>0</v>
      </c>
      <c r="L59" s="160"/>
      <c r="M59" s="190"/>
      <c r="N59" s="281"/>
      <c r="O59" s="189"/>
      <c r="P59" s="265"/>
      <c r="Q59" s="160"/>
      <c r="R59" s="158" t="str">
        <f>IFERROR(VLOOKUP(J59,Lists!A:B,2,FALSE),"")</f>
        <v/>
      </c>
      <c r="S59" s="175">
        <v>46</v>
      </c>
      <c r="T59" s="158" t="str">
        <f t="shared" si="11"/>
        <v/>
      </c>
      <c r="U59" s="158" t="str">
        <f>IFERROR(T59&amp;"-"&amp;VLOOKUP(T59,Lists!B:C,2,FALSE),"")</f>
        <v/>
      </c>
      <c r="V59" s="158" t="str">
        <f>IFERROR(INDEX($U$14:$U$203,MATCH(0,INDEX(COUNTIF($V$13:V58,$U$14:$U$203),0,0),0)),"")</f>
        <v/>
      </c>
      <c r="W59" s="159" t="str">
        <f>IFERROR(INDEX($G$14:$G$213,MATCH(0,INDEX(COUNTIF(W$13:$W58,$G$14:$G$213),0,0),0)),"x")</f>
        <v>x</v>
      </c>
      <c r="X59" s="159" t="str">
        <f t="shared" si="7"/>
        <v/>
      </c>
      <c r="Y59" s="159"/>
      <c r="Z59" s="164" t="str">
        <f t="shared" si="12"/>
        <v>|/</v>
      </c>
      <c r="AA59" s="164" t="str">
        <f>IFERROR(INDEX($Z$14:$Z$213,MATCH(0,INDEX(COUNTIF($AA$13:AA58,$Z$14:$Z$213),0,0),0)),"")</f>
        <v/>
      </c>
      <c r="AB59" s="164" t="str">
        <f t="shared" si="8"/>
        <v/>
      </c>
      <c r="AC59" s="164" t="str">
        <f t="shared" si="9"/>
        <v/>
      </c>
      <c r="AD59" s="164" t="str">
        <f t="shared" si="10"/>
        <v/>
      </c>
      <c r="AE59" s="164" t="str">
        <f>IFERROR(VLOOKUP(X59,G58:H213,2,FALSE),"")</f>
        <v/>
      </c>
    </row>
    <row r="60" spans="1:31">
      <c r="A60" s="160">
        <v>47</v>
      </c>
      <c r="B60" s="197"/>
      <c r="C60" s="198" t="s">
        <v>342</v>
      </c>
      <c r="D60" s="199"/>
      <c r="G60" s="202"/>
      <c r="I60" s="202"/>
      <c r="K60" s="179">
        <f t="shared" si="6"/>
        <v>0</v>
      </c>
      <c r="L60" s="160"/>
      <c r="M60" s="190"/>
      <c r="N60" s="281"/>
      <c r="O60" s="189"/>
      <c r="P60" s="265"/>
      <c r="Q60" s="160"/>
      <c r="R60" s="158" t="str">
        <f>IFERROR(VLOOKUP(J60,Lists!A:B,2,FALSE),"")</f>
        <v/>
      </c>
      <c r="S60" s="175">
        <v>47</v>
      </c>
      <c r="T60" s="158" t="str">
        <f t="shared" si="11"/>
        <v/>
      </c>
      <c r="U60" s="158" t="str">
        <f>IFERROR(T60&amp;"-"&amp;VLOOKUP(T60,Lists!B:C,2,FALSE),"")</f>
        <v/>
      </c>
      <c r="V60" s="158" t="str">
        <f>IFERROR(INDEX($U$14:$U$203,MATCH(0,INDEX(COUNTIF($V$13:V59,$U$14:$U$203),0,0),0)),"")</f>
        <v/>
      </c>
      <c r="W60" s="159" t="str">
        <f>IFERROR(INDEX($G$14:$G$213,MATCH(0,INDEX(COUNTIF(W$13:$W59,$G$14:$G$213),0,0),0)),"x")</f>
        <v>x</v>
      </c>
      <c r="X60" s="159" t="str">
        <f t="shared" si="7"/>
        <v/>
      </c>
      <c r="Y60" s="159"/>
      <c r="Z60" s="164" t="str">
        <f t="shared" si="12"/>
        <v>|/</v>
      </c>
      <c r="AA60" s="164" t="str">
        <f>IFERROR(INDEX($Z$14:$Z$213,MATCH(0,INDEX(COUNTIF($AA$13:AA59,$Z$14:$Z$213),0,0),0)),"")</f>
        <v/>
      </c>
      <c r="AB60" s="164" t="str">
        <f t="shared" si="8"/>
        <v/>
      </c>
      <c r="AC60" s="164" t="str">
        <f t="shared" si="9"/>
        <v/>
      </c>
      <c r="AD60" s="164" t="str">
        <f t="shared" si="10"/>
        <v/>
      </c>
      <c r="AE60" s="164" t="str">
        <f>IFERROR(VLOOKUP(X60,G59:H213,2,FALSE),"")</f>
        <v/>
      </c>
    </row>
    <row r="61" spans="1:31">
      <c r="A61" s="160">
        <v>48</v>
      </c>
      <c r="B61" s="197"/>
      <c r="C61" s="198" t="s">
        <v>342</v>
      </c>
      <c r="D61" s="199"/>
      <c r="G61" s="202"/>
      <c r="I61" s="202"/>
      <c r="K61" s="179">
        <f t="shared" si="6"/>
        <v>0</v>
      </c>
      <c r="L61" s="160"/>
      <c r="M61" s="190"/>
      <c r="N61" s="281"/>
      <c r="O61" s="189"/>
      <c r="P61" s="265"/>
      <c r="Q61" s="160"/>
      <c r="R61" s="158" t="str">
        <f>IFERROR(VLOOKUP(J61,Lists!A:B,2,FALSE),"")</f>
        <v/>
      </c>
      <c r="S61" s="175">
        <v>48</v>
      </c>
      <c r="T61" s="158" t="str">
        <f t="shared" si="11"/>
        <v/>
      </c>
      <c r="U61" s="158" t="str">
        <f>IFERROR(T61&amp;"-"&amp;VLOOKUP(T61,Lists!B:C,2,FALSE),"")</f>
        <v/>
      </c>
      <c r="V61" s="158" t="str">
        <f>IFERROR(INDEX($U$14:$U$203,MATCH(0,INDEX(COUNTIF($V$13:V60,$U$14:$U$203),0,0),0)),"")</f>
        <v/>
      </c>
      <c r="W61" s="159" t="str">
        <f>IFERROR(INDEX($G$14:$G$213,MATCH(0,INDEX(COUNTIF(W$13:$W60,$G$14:$G$213),0,0),0)),"x")</f>
        <v>x</v>
      </c>
      <c r="X61" s="159" t="str">
        <f t="shared" si="7"/>
        <v/>
      </c>
      <c r="Y61" s="159"/>
      <c r="Z61" s="164" t="str">
        <f t="shared" si="12"/>
        <v>|/</v>
      </c>
      <c r="AA61" s="164" t="str">
        <f>IFERROR(INDEX($Z$14:$Z$213,MATCH(0,INDEX(COUNTIF($AA$13:AA60,$Z$14:$Z$213),0,0),0)),"")</f>
        <v/>
      </c>
      <c r="AB61" s="164" t="str">
        <f t="shared" si="8"/>
        <v/>
      </c>
      <c r="AC61" s="164" t="str">
        <f t="shared" si="9"/>
        <v/>
      </c>
      <c r="AD61" s="164" t="str">
        <f t="shared" si="10"/>
        <v/>
      </c>
      <c r="AE61" s="164" t="str">
        <f>IFERROR(VLOOKUP(X61,G60:H213,2,FALSE),"")</f>
        <v/>
      </c>
    </row>
    <row r="62" spans="1:31">
      <c r="A62" s="160">
        <v>49</v>
      </c>
      <c r="B62" s="197"/>
      <c r="C62" s="198" t="s">
        <v>342</v>
      </c>
      <c r="D62" s="199"/>
      <c r="G62" s="202"/>
      <c r="I62" s="202"/>
      <c r="K62" s="179">
        <f t="shared" si="6"/>
        <v>0</v>
      </c>
      <c r="L62" s="160"/>
      <c r="M62" s="190"/>
      <c r="N62" s="281"/>
      <c r="O62" s="189"/>
      <c r="P62" s="265"/>
      <c r="Q62" s="160"/>
      <c r="R62" s="158" t="str">
        <f>IFERROR(VLOOKUP(J62,Lists!A:B,2,FALSE),"")</f>
        <v/>
      </c>
      <c r="S62" s="175">
        <v>49</v>
      </c>
      <c r="T62" s="158" t="str">
        <f t="shared" si="11"/>
        <v/>
      </c>
      <c r="U62" s="158" t="str">
        <f>IFERROR(T62&amp;"-"&amp;VLOOKUP(T62,Lists!B:C,2,FALSE),"")</f>
        <v/>
      </c>
      <c r="V62" s="158" t="str">
        <f>IFERROR(INDEX($U$14:$U$203,MATCH(0,INDEX(COUNTIF($V$13:V61,$U$14:$U$203),0,0),0)),"")</f>
        <v/>
      </c>
      <c r="W62" s="159" t="str">
        <f>IFERROR(INDEX($G$14:$G$213,MATCH(0,INDEX(COUNTIF(W$13:$W61,$G$14:$G$213),0,0),0)),"x")</f>
        <v>x</v>
      </c>
      <c r="X62" s="159" t="str">
        <f t="shared" si="7"/>
        <v/>
      </c>
      <c r="Y62" s="159"/>
      <c r="Z62" s="164" t="str">
        <f t="shared" si="12"/>
        <v>|/</v>
      </c>
      <c r="AA62" s="164" t="str">
        <f>IFERROR(INDEX($Z$14:$Z$213,MATCH(0,INDEX(COUNTIF($AA$13:AA61,$Z$14:$Z$213),0,0),0)),"")</f>
        <v/>
      </c>
      <c r="AB62" s="164" t="str">
        <f t="shared" si="8"/>
        <v/>
      </c>
      <c r="AC62" s="164" t="str">
        <f t="shared" si="9"/>
        <v/>
      </c>
      <c r="AD62" s="164" t="str">
        <f t="shared" si="10"/>
        <v/>
      </c>
      <c r="AE62" s="164" t="str">
        <f>IFERROR(VLOOKUP(X62,G61:H213,2,FALSE),"")</f>
        <v/>
      </c>
    </row>
    <row r="63" spans="1:31">
      <c r="A63" s="160">
        <v>50</v>
      </c>
      <c r="B63" s="197"/>
      <c r="C63" s="198" t="s">
        <v>342</v>
      </c>
      <c r="D63" s="199"/>
      <c r="G63" s="202"/>
      <c r="I63" s="202"/>
      <c r="K63" s="179">
        <f t="shared" si="6"/>
        <v>0</v>
      </c>
      <c r="L63" s="160"/>
      <c r="M63" s="190"/>
      <c r="N63" s="281"/>
      <c r="O63" s="189"/>
      <c r="P63" s="265"/>
      <c r="Q63" s="160"/>
      <c r="R63" s="158" t="str">
        <f>IFERROR(VLOOKUP(J63,Lists!A:B,2,FALSE),"")</f>
        <v/>
      </c>
      <c r="S63" s="175">
        <v>50</v>
      </c>
      <c r="T63" s="158" t="str">
        <f t="shared" si="11"/>
        <v/>
      </c>
      <c r="U63" s="158" t="str">
        <f>IFERROR(T63&amp;"-"&amp;VLOOKUP(T63,Lists!B:C,2,FALSE),"")</f>
        <v/>
      </c>
      <c r="V63" s="158" t="str">
        <f>IFERROR(INDEX($U$14:$U$203,MATCH(0,INDEX(COUNTIF($V$13:V62,$U$14:$U$203),0,0),0)),"")</f>
        <v/>
      </c>
      <c r="W63" s="159" t="str">
        <f>IFERROR(INDEX($G$14:$G$213,MATCH(0,INDEX(COUNTIF(W$13:$W62,$G$14:$G$213),0,0),0)),"x")</f>
        <v>x</v>
      </c>
      <c r="X63" s="159" t="str">
        <f t="shared" si="7"/>
        <v/>
      </c>
      <c r="Y63" s="159"/>
      <c r="Z63" s="164" t="str">
        <f t="shared" si="12"/>
        <v>|/</v>
      </c>
      <c r="AA63" s="164" t="str">
        <f>IFERROR(INDEX($Z$14:$Z$213,MATCH(0,INDEX(COUNTIF($AA$13:AA62,$Z$14:$Z$213),0,0),0)),"")</f>
        <v/>
      </c>
      <c r="AB63" s="164" t="str">
        <f t="shared" si="8"/>
        <v/>
      </c>
      <c r="AC63" s="164" t="str">
        <f t="shared" si="9"/>
        <v/>
      </c>
      <c r="AD63" s="164" t="str">
        <f t="shared" si="10"/>
        <v/>
      </c>
      <c r="AE63" s="164" t="str">
        <f>IFERROR(VLOOKUP(X63,G62:H213,2,FALSE),"")</f>
        <v/>
      </c>
    </row>
    <row r="64" spans="1:31">
      <c r="A64" s="160">
        <v>51</v>
      </c>
      <c r="B64" s="197"/>
      <c r="C64" s="198" t="s">
        <v>342</v>
      </c>
      <c r="D64" s="199"/>
      <c r="G64" s="202"/>
      <c r="I64" s="202"/>
      <c r="K64" s="179">
        <f t="shared" si="6"/>
        <v>0</v>
      </c>
      <c r="L64" s="160"/>
      <c r="M64" s="190"/>
      <c r="N64" s="281"/>
      <c r="O64" s="189"/>
      <c r="P64" s="265"/>
      <c r="Q64" s="160"/>
      <c r="R64" s="158" t="str">
        <f>IFERROR(VLOOKUP(J64,Lists!A:B,2,FALSE),"")</f>
        <v/>
      </c>
      <c r="S64" s="175">
        <v>51</v>
      </c>
      <c r="T64" s="158" t="str">
        <f t="shared" si="11"/>
        <v/>
      </c>
      <c r="U64" s="158" t="str">
        <f>IFERROR(T64&amp;"-"&amp;VLOOKUP(T64,Lists!B:C,2,FALSE),"")</f>
        <v/>
      </c>
      <c r="V64" s="158" t="str">
        <f>IFERROR(INDEX($U$14:$U$203,MATCH(0,INDEX(COUNTIF($V$13:V63,$U$14:$U$203),0,0),0)),"")</f>
        <v/>
      </c>
      <c r="W64" s="159" t="str">
        <f>IFERROR(INDEX($G$14:$G$213,MATCH(0,INDEX(COUNTIF(W$13:$W63,$G$14:$G$213),0,0),0)),"x")</f>
        <v>x</v>
      </c>
      <c r="X64" s="159" t="str">
        <f t="shared" si="7"/>
        <v/>
      </c>
      <c r="Y64" s="159"/>
      <c r="Z64" s="164" t="str">
        <f t="shared" si="12"/>
        <v>|/</v>
      </c>
      <c r="AA64" s="164" t="str">
        <f>IFERROR(INDEX($Z$14:$Z$213,MATCH(0,INDEX(COUNTIF($AA$13:AA63,$Z$14:$Z$213),0,0),0)),"")</f>
        <v/>
      </c>
      <c r="AB64" s="164" t="str">
        <f t="shared" si="8"/>
        <v/>
      </c>
      <c r="AC64" s="164" t="str">
        <f t="shared" si="9"/>
        <v/>
      </c>
      <c r="AD64" s="164" t="str">
        <f t="shared" si="10"/>
        <v/>
      </c>
      <c r="AE64" s="164" t="str">
        <f>IFERROR(VLOOKUP(X64,G63:H213,2,FALSE),"")</f>
        <v/>
      </c>
    </row>
    <row r="65" spans="1:31">
      <c r="A65" s="160">
        <v>52</v>
      </c>
      <c r="B65" s="197"/>
      <c r="C65" s="198" t="s">
        <v>342</v>
      </c>
      <c r="D65" s="199"/>
      <c r="G65" s="202"/>
      <c r="I65" s="202"/>
      <c r="K65" s="179">
        <f t="shared" si="6"/>
        <v>0</v>
      </c>
      <c r="L65" s="160"/>
      <c r="M65" s="190"/>
      <c r="N65" s="281"/>
      <c r="O65" s="189"/>
      <c r="P65" s="265"/>
      <c r="Q65" s="160"/>
      <c r="R65" s="158" t="str">
        <f>IFERROR(VLOOKUP(J65,Lists!A:B,2,FALSE),"")</f>
        <v/>
      </c>
      <c r="S65" s="175">
        <v>52</v>
      </c>
      <c r="T65" s="158" t="str">
        <f t="shared" si="11"/>
        <v/>
      </c>
      <c r="U65" s="158" t="str">
        <f>IFERROR(T65&amp;"-"&amp;VLOOKUP(T65,Lists!B:C,2,FALSE),"")</f>
        <v/>
      </c>
      <c r="V65" s="158" t="str">
        <f>IFERROR(INDEX($U$14:$U$203,MATCH(0,INDEX(COUNTIF($V$13:V64,$U$14:$U$203),0,0),0)),"")</f>
        <v/>
      </c>
      <c r="W65" s="159" t="str">
        <f>IFERROR(INDEX($G$14:$G$213,MATCH(0,INDEX(COUNTIF(W$13:$W64,$G$14:$G$213),0,0),0)),"x")</f>
        <v>x</v>
      </c>
      <c r="X65" s="159" t="str">
        <f t="shared" si="7"/>
        <v/>
      </c>
      <c r="Y65" s="159"/>
      <c r="Z65" s="164" t="str">
        <f t="shared" si="12"/>
        <v>|/</v>
      </c>
      <c r="AA65" s="164" t="str">
        <f>IFERROR(INDEX($Z$14:$Z$213,MATCH(0,INDEX(COUNTIF($AA$13:AA64,$Z$14:$Z$213),0,0),0)),"")</f>
        <v/>
      </c>
      <c r="AB65" s="164" t="str">
        <f t="shared" si="8"/>
        <v/>
      </c>
      <c r="AC65" s="164" t="str">
        <f t="shared" si="9"/>
        <v/>
      </c>
      <c r="AD65" s="164" t="str">
        <f t="shared" si="10"/>
        <v/>
      </c>
      <c r="AE65" s="164" t="str">
        <f>IFERROR(VLOOKUP(X65,G64:H213,2,FALSE),"")</f>
        <v/>
      </c>
    </row>
    <row r="66" spans="1:31">
      <c r="A66" s="160">
        <v>53</v>
      </c>
      <c r="B66" s="197"/>
      <c r="C66" s="198" t="s">
        <v>342</v>
      </c>
      <c r="D66" s="199"/>
      <c r="G66" s="202"/>
      <c r="I66" s="202"/>
      <c r="K66" s="179">
        <f t="shared" si="6"/>
        <v>0</v>
      </c>
      <c r="L66" s="160"/>
      <c r="M66" s="190"/>
      <c r="N66" s="281"/>
      <c r="O66" s="189"/>
      <c r="P66" s="160"/>
      <c r="Q66" s="160"/>
      <c r="R66" s="158" t="str">
        <f>IFERROR(VLOOKUP(J66,Lists!A:B,2,FALSE),"")</f>
        <v/>
      </c>
      <c r="S66" s="175">
        <v>53</v>
      </c>
      <c r="T66" s="158" t="str">
        <f t="shared" si="11"/>
        <v/>
      </c>
      <c r="U66" s="158" t="str">
        <f>IFERROR(T66&amp;"-"&amp;VLOOKUP(T66,Lists!B:C,2,FALSE),"")</f>
        <v/>
      </c>
      <c r="V66" s="158" t="str">
        <f>IFERROR(INDEX($U$14:$U$203,MATCH(0,INDEX(COUNTIF($V$13:V65,$U$14:$U$203),0,0),0)),"")</f>
        <v/>
      </c>
      <c r="W66" s="159" t="str">
        <f>IFERROR(INDEX($G$14:$G$213,MATCH(0,INDEX(COUNTIF(W$13:$W65,$G$14:$G$213),0,0),0)),"x")</f>
        <v>x</v>
      </c>
      <c r="X66" s="159" t="str">
        <f t="shared" si="7"/>
        <v/>
      </c>
      <c r="Y66" s="159"/>
      <c r="Z66" s="164" t="str">
        <f t="shared" si="12"/>
        <v>|/</v>
      </c>
      <c r="AA66" s="164" t="str">
        <f>IFERROR(INDEX($Z$14:$Z$213,MATCH(0,INDEX(COUNTIF($AA$13:AA65,$Z$14:$Z$213),0,0),0)),"")</f>
        <v/>
      </c>
      <c r="AB66" s="164" t="str">
        <f t="shared" si="8"/>
        <v/>
      </c>
      <c r="AC66" s="164" t="str">
        <f t="shared" si="9"/>
        <v/>
      </c>
      <c r="AD66" s="164" t="str">
        <f t="shared" si="10"/>
        <v/>
      </c>
      <c r="AE66" s="164" t="str">
        <f>IFERROR(VLOOKUP(X66,G65:H213,2,FALSE),"")</f>
        <v/>
      </c>
    </row>
    <row r="67" spans="1:31">
      <c r="A67" s="160">
        <v>54</v>
      </c>
      <c r="B67" s="197"/>
      <c r="C67" s="198" t="s">
        <v>342</v>
      </c>
      <c r="D67" s="199"/>
      <c r="G67" s="202"/>
      <c r="I67" s="202"/>
      <c r="K67" s="179">
        <f t="shared" si="6"/>
        <v>0</v>
      </c>
      <c r="L67" s="160"/>
      <c r="M67" s="190"/>
      <c r="N67" s="281"/>
      <c r="O67" s="189"/>
      <c r="P67" s="160"/>
      <c r="Q67" s="160"/>
      <c r="R67" s="158" t="str">
        <f>IFERROR(VLOOKUP(J67,Lists!A:B,2,FALSE),"")</f>
        <v/>
      </c>
      <c r="S67" s="175">
        <v>54</v>
      </c>
      <c r="T67" s="158" t="str">
        <f t="shared" si="11"/>
        <v/>
      </c>
      <c r="U67" s="158" t="str">
        <f>IFERROR(T67&amp;"-"&amp;VLOOKUP(T67,Lists!B:C,2,FALSE),"")</f>
        <v/>
      </c>
      <c r="V67" s="158" t="str">
        <f>IFERROR(INDEX($U$14:$U$203,MATCH(0,INDEX(COUNTIF($V$13:V66,$U$14:$U$203),0,0),0)),"")</f>
        <v/>
      </c>
      <c r="W67" s="159" t="str">
        <f>IFERROR(INDEX($G$14:$G$213,MATCH(0,INDEX(COUNTIF(W$13:$W66,$G$14:$G$213),0,0),0)),"x")</f>
        <v>x</v>
      </c>
      <c r="X67" s="159" t="str">
        <f t="shared" si="7"/>
        <v/>
      </c>
      <c r="Y67" s="159"/>
      <c r="Z67" s="164" t="str">
        <f t="shared" si="12"/>
        <v>|/</v>
      </c>
      <c r="AA67" s="164" t="str">
        <f>IFERROR(INDEX($Z$14:$Z$213,MATCH(0,INDEX(COUNTIF($AA$13:AA66,$Z$14:$Z$213),0,0),0)),"")</f>
        <v/>
      </c>
      <c r="AB67" s="164" t="str">
        <f t="shared" si="8"/>
        <v/>
      </c>
      <c r="AC67" s="164" t="str">
        <f t="shared" si="9"/>
        <v/>
      </c>
      <c r="AD67" s="164" t="str">
        <f t="shared" si="10"/>
        <v/>
      </c>
      <c r="AE67" s="164" t="str">
        <f>IFERROR(VLOOKUP(X67,G66:H213,2,FALSE),"")</f>
        <v/>
      </c>
    </row>
    <row r="68" spans="1:31">
      <c r="A68" s="160">
        <v>55</v>
      </c>
      <c r="B68" s="197"/>
      <c r="C68" s="198" t="s">
        <v>342</v>
      </c>
      <c r="D68" s="199"/>
      <c r="G68" s="202"/>
      <c r="I68" s="202"/>
      <c r="K68" s="179">
        <f t="shared" si="6"/>
        <v>0</v>
      </c>
      <c r="L68" s="160"/>
      <c r="M68" s="190"/>
      <c r="N68" s="281"/>
      <c r="O68" s="189"/>
      <c r="P68" s="160"/>
      <c r="Q68" s="160"/>
      <c r="R68" s="158" t="str">
        <f>IFERROR(VLOOKUP(J68,Lists!A:B,2,FALSE),"")</f>
        <v/>
      </c>
      <c r="S68" s="175">
        <v>55</v>
      </c>
      <c r="T68" s="158" t="str">
        <f t="shared" si="11"/>
        <v/>
      </c>
      <c r="U68" s="158" t="str">
        <f>IFERROR(T68&amp;"-"&amp;VLOOKUP(T68,Lists!B:C,2,FALSE),"")</f>
        <v/>
      </c>
      <c r="V68" s="158" t="str">
        <f>IFERROR(INDEX($U$14:$U$203,MATCH(0,INDEX(COUNTIF($V$13:V67,$U$14:$U$203),0,0),0)),"")</f>
        <v/>
      </c>
      <c r="W68" s="159" t="str">
        <f>IFERROR(INDEX($G$14:$G$213,MATCH(0,INDEX(COUNTIF(W$13:$W67,$G$14:$G$213),0,0),0)),"x")</f>
        <v>x</v>
      </c>
      <c r="X68" s="159" t="str">
        <f t="shared" si="7"/>
        <v/>
      </c>
      <c r="Y68" s="159"/>
      <c r="Z68" s="164" t="str">
        <f t="shared" si="12"/>
        <v>|/</v>
      </c>
      <c r="AA68" s="164" t="str">
        <f>IFERROR(INDEX($Z$14:$Z$213,MATCH(0,INDEX(COUNTIF($AA$13:AA67,$Z$14:$Z$213),0,0),0)),"")</f>
        <v/>
      </c>
      <c r="AB68" s="164" t="str">
        <f t="shared" si="8"/>
        <v/>
      </c>
      <c r="AC68" s="164" t="str">
        <f t="shared" si="9"/>
        <v/>
      </c>
      <c r="AD68" s="164" t="str">
        <f t="shared" si="10"/>
        <v/>
      </c>
      <c r="AE68" s="164" t="str">
        <f>IFERROR(VLOOKUP(X68,G67:H213,2,FALSE),"")</f>
        <v/>
      </c>
    </row>
    <row r="69" spans="1:31">
      <c r="A69" s="160">
        <v>56</v>
      </c>
      <c r="B69" s="197"/>
      <c r="C69" s="198" t="s">
        <v>342</v>
      </c>
      <c r="D69" s="199"/>
      <c r="G69" s="202"/>
      <c r="I69" s="202"/>
      <c r="K69" s="179">
        <f t="shared" si="6"/>
        <v>0</v>
      </c>
      <c r="L69" s="160"/>
      <c r="M69" s="190"/>
      <c r="N69" s="281"/>
      <c r="O69" s="189"/>
      <c r="P69" s="160"/>
      <c r="Q69" s="160"/>
      <c r="R69" s="158" t="str">
        <f>IFERROR(VLOOKUP(J69,Lists!A:B,2,FALSE),"")</f>
        <v/>
      </c>
      <c r="S69" s="175">
        <v>56</v>
      </c>
      <c r="T69" s="158" t="str">
        <f t="shared" si="11"/>
        <v/>
      </c>
      <c r="U69" s="158" t="str">
        <f>IFERROR(T69&amp;"-"&amp;VLOOKUP(T69,Lists!B:C,2,FALSE),"")</f>
        <v/>
      </c>
      <c r="V69" s="158" t="str">
        <f>IFERROR(INDEX($U$14:$U$203,MATCH(0,INDEX(COUNTIF($V$13:V68,$U$14:$U$203),0,0),0)),"")</f>
        <v/>
      </c>
      <c r="W69" s="159" t="str">
        <f>IFERROR(INDEX($G$14:$G$213,MATCH(0,INDEX(COUNTIF(W$13:$W68,$G$14:$G$213),0,0),0)),"x")</f>
        <v>x</v>
      </c>
      <c r="X69" s="159" t="str">
        <f t="shared" si="7"/>
        <v/>
      </c>
      <c r="Y69" s="159"/>
      <c r="Z69" s="164" t="str">
        <f t="shared" si="12"/>
        <v>|/</v>
      </c>
      <c r="AA69" s="164" t="str">
        <f>IFERROR(INDEX($Z$14:$Z$213,MATCH(0,INDEX(COUNTIF($AA$13:AA68,$Z$14:$Z$213),0,0),0)),"")</f>
        <v/>
      </c>
      <c r="AB69" s="164" t="str">
        <f t="shared" si="8"/>
        <v/>
      </c>
      <c r="AC69" s="164" t="str">
        <f t="shared" si="9"/>
        <v/>
      </c>
      <c r="AD69" s="164" t="str">
        <f t="shared" si="10"/>
        <v/>
      </c>
      <c r="AE69" s="164" t="str">
        <f>IFERROR(VLOOKUP(X69,G68:H213,2,FALSE),"")</f>
        <v/>
      </c>
    </row>
    <row r="70" spans="1:31">
      <c r="A70" s="160">
        <v>57</v>
      </c>
      <c r="B70" s="197"/>
      <c r="C70" s="198" t="s">
        <v>342</v>
      </c>
      <c r="D70" s="199"/>
      <c r="G70" s="202"/>
      <c r="I70" s="202"/>
      <c r="K70" s="179">
        <f t="shared" si="6"/>
        <v>0</v>
      </c>
      <c r="L70" s="160"/>
      <c r="M70" s="190"/>
      <c r="N70" s="281"/>
      <c r="O70" s="189"/>
      <c r="P70" s="160"/>
      <c r="Q70" s="160"/>
      <c r="R70" s="158" t="str">
        <f>IFERROR(VLOOKUP(J70,Lists!A:B,2,FALSE),"")</f>
        <v/>
      </c>
      <c r="S70" s="175">
        <v>57</v>
      </c>
      <c r="T70" s="158" t="str">
        <f t="shared" si="11"/>
        <v/>
      </c>
      <c r="U70" s="158" t="str">
        <f>IFERROR(T70&amp;"-"&amp;VLOOKUP(T70,Lists!B:C,2,FALSE),"")</f>
        <v/>
      </c>
      <c r="V70" s="158" t="str">
        <f>IFERROR(INDEX($U$14:$U$203,MATCH(0,INDEX(COUNTIF($V$13:V69,$U$14:$U$203),0,0),0)),"")</f>
        <v/>
      </c>
      <c r="W70" s="159" t="str">
        <f>IFERROR(INDEX($G$14:$G$213,MATCH(0,INDEX(COUNTIF(W$13:$W69,$G$14:$G$213),0,0),0)),"x")</f>
        <v>x</v>
      </c>
      <c r="X70" s="159" t="str">
        <f t="shared" si="7"/>
        <v/>
      </c>
      <c r="Y70" s="159"/>
      <c r="Z70" s="164" t="str">
        <f t="shared" si="12"/>
        <v>|/</v>
      </c>
      <c r="AA70" s="164" t="str">
        <f>IFERROR(INDEX($Z$14:$Z$213,MATCH(0,INDEX(COUNTIF($AA$13:AA69,$Z$14:$Z$213),0,0),0)),"")</f>
        <v/>
      </c>
      <c r="AB70" s="164" t="str">
        <f t="shared" si="8"/>
        <v/>
      </c>
      <c r="AC70" s="164" t="str">
        <f t="shared" si="9"/>
        <v/>
      </c>
      <c r="AD70" s="164" t="str">
        <f t="shared" si="10"/>
        <v/>
      </c>
      <c r="AE70" s="164" t="str">
        <f>IFERROR(VLOOKUP(X70,G69:H213,2,FALSE),"")</f>
        <v/>
      </c>
    </row>
    <row r="71" spans="1:31">
      <c r="A71" s="160">
        <v>58</v>
      </c>
      <c r="B71" s="197"/>
      <c r="C71" s="198" t="s">
        <v>342</v>
      </c>
      <c r="D71" s="199"/>
      <c r="G71" s="202"/>
      <c r="I71" s="202"/>
      <c r="K71" s="179">
        <f t="shared" si="6"/>
        <v>0</v>
      </c>
      <c r="L71" s="160"/>
      <c r="M71" s="190"/>
      <c r="N71" s="281"/>
      <c r="O71" s="189"/>
      <c r="P71" s="160"/>
      <c r="Q71" s="160"/>
      <c r="R71" s="158" t="str">
        <f>IFERROR(VLOOKUP(J71,Lists!A:B,2,FALSE),"")</f>
        <v/>
      </c>
      <c r="S71" s="175">
        <v>58</v>
      </c>
      <c r="T71" s="158" t="str">
        <f t="shared" si="11"/>
        <v/>
      </c>
      <c r="U71" s="158" t="str">
        <f>IFERROR(T71&amp;"-"&amp;VLOOKUP(T71,Lists!B:C,2,FALSE),"")</f>
        <v/>
      </c>
      <c r="V71" s="158" t="str">
        <f>IFERROR(INDEX($U$14:$U$203,MATCH(0,INDEX(COUNTIF($V$13:V70,$U$14:$U$203),0,0),0)),"")</f>
        <v/>
      </c>
      <c r="W71" s="159" t="str">
        <f>IFERROR(INDEX($G$14:$G$213,MATCH(0,INDEX(COUNTIF(W$13:$W70,$G$14:$G$213),0,0),0)),"x")</f>
        <v>x</v>
      </c>
      <c r="X71" s="159" t="str">
        <f t="shared" si="7"/>
        <v/>
      </c>
      <c r="Y71" s="159"/>
      <c r="Z71" s="164" t="str">
        <f t="shared" si="12"/>
        <v>|/</v>
      </c>
      <c r="AA71" s="164" t="str">
        <f>IFERROR(INDEX($Z$14:$Z$213,MATCH(0,INDEX(COUNTIF($AA$13:AA70,$Z$14:$Z$213),0,0),0)),"")</f>
        <v/>
      </c>
      <c r="AB71" s="164" t="str">
        <f t="shared" si="8"/>
        <v/>
      </c>
      <c r="AC71" s="164" t="str">
        <f t="shared" si="9"/>
        <v/>
      </c>
      <c r="AD71" s="164" t="str">
        <f t="shared" si="10"/>
        <v/>
      </c>
      <c r="AE71" s="164" t="str">
        <f>IFERROR(VLOOKUP(X71,G70:H213,2,FALSE),"")</f>
        <v/>
      </c>
    </row>
    <row r="72" spans="1:31">
      <c r="A72" s="160">
        <v>59</v>
      </c>
      <c r="B72" s="197"/>
      <c r="C72" s="198" t="s">
        <v>342</v>
      </c>
      <c r="D72" s="199"/>
      <c r="G72" s="202"/>
      <c r="I72" s="202"/>
      <c r="K72" s="179">
        <f t="shared" si="6"/>
        <v>0</v>
      </c>
      <c r="L72" s="160"/>
      <c r="M72" s="190"/>
      <c r="N72" s="281"/>
      <c r="O72" s="189"/>
      <c r="P72" s="160"/>
      <c r="Q72" s="160"/>
      <c r="R72" s="158" t="str">
        <f>IFERROR(VLOOKUP(J72,Lists!A:B,2,FALSE),"")</f>
        <v/>
      </c>
      <c r="S72" s="175">
        <v>59</v>
      </c>
      <c r="T72" s="158" t="str">
        <f t="shared" si="11"/>
        <v/>
      </c>
      <c r="U72" s="158" t="str">
        <f>IFERROR(T72&amp;"-"&amp;VLOOKUP(T72,Lists!B:C,2,FALSE),"")</f>
        <v/>
      </c>
      <c r="V72" s="158" t="str">
        <f>IFERROR(INDEX($U$14:$U$203,MATCH(0,INDEX(COUNTIF($V$13:V71,$U$14:$U$203),0,0),0)),"")</f>
        <v/>
      </c>
      <c r="W72" s="159" t="str">
        <f>IFERROR(INDEX($G$14:$G$213,MATCH(0,INDEX(COUNTIF(W$13:$W71,$G$14:$G$213),0,0),0)),"x")</f>
        <v>x</v>
      </c>
      <c r="X72" s="159" t="str">
        <f t="shared" si="7"/>
        <v/>
      </c>
      <c r="Y72" s="159"/>
      <c r="Z72" s="164" t="str">
        <f t="shared" si="12"/>
        <v>|/</v>
      </c>
      <c r="AA72" s="164" t="str">
        <f>IFERROR(INDEX($Z$14:$Z$213,MATCH(0,INDEX(COUNTIF($AA$13:AA71,$Z$14:$Z$213),0,0),0)),"")</f>
        <v/>
      </c>
      <c r="AB72" s="164" t="str">
        <f t="shared" si="8"/>
        <v/>
      </c>
      <c r="AC72" s="164" t="str">
        <f t="shared" si="9"/>
        <v/>
      </c>
      <c r="AD72" s="164" t="str">
        <f t="shared" si="10"/>
        <v/>
      </c>
      <c r="AE72" s="164" t="str">
        <f>IFERROR(VLOOKUP(X72,G71:H213,2,FALSE),"")</f>
        <v/>
      </c>
    </row>
    <row r="73" spans="1:31">
      <c r="A73" s="160">
        <v>60</v>
      </c>
      <c r="B73" s="197"/>
      <c r="C73" s="198" t="s">
        <v>342</v>
      </c>
      <c r="D73" s="199"/>
      <c r="G73" s="202"/>
      <c r="I73" s="202"/>
      <c r="K73" s="179">
        <f t="shared" si="6"/>
        <v>0</v>
      </c>
      <c r="L73" s="160"/>
      <c r="M73" s="190"/>
      <c r="N73" s="281"/>
      <c r="O73" s="189"/>
      <c r="P73" s="160"/>
      <c r="Q73" s="160"/>
      <c r="R73" s="158" t="str">
        <f>IFERROR(VLOOKUP(J73,Lists!A:B,2,FALSE),"")</f>
        <v/>
      </c>
      <c r="S73" s="175">
        <v>60</v>
      </c>
      <c r="T73" s="158" t="str">
        <f t="shared" si="11"/>
        <v/>
      </c>
      <c r="U73" s="158" t="str">
        <f>IFERROR(T73&amp;"-"&amp;VLOOKUP(T73,Lists!B:C,2,FALSE),"")</f>
        <v/>
      </c>
      <c r="V73" s="158" t="str">
        <f>IFERROR(INDEX($U$14:$U$203,MATCH(0,INDEX(COUNTIF($V$13:V72,$U$14:$U$203),0,0),0)),"")</f>
        <v/>
      </c>
      <c r="W73" s="159" t="str">
        <f>IFERROR(INDEX($G$14:$G$213,MATCH(0,INDEX(COUNTIF(W$13:$W72,$G$14:$G$213),0,0),0)),"x")</f>
        <v>x</v>
      </c>
      <c r="X73" s="159" t="str">
        <f t="shared" si="7"/>
        <v/>
      </c>
      <c r="Y73" s="159"/>
      <c r="Z73" s="164" t="str">
        <f t="shared" si="12"/>
        <v>|/</v>
      </c>
      <c r="AA73" s="164" t="str">
        <f>IFERROR(INDEX($Z$14:$Z$213,MATCH(0,INDEX(COUNTIF($AA$13:AA72,$Z$14:$Z$213),0,0),0)),"")</f>
        <v/>
      </c>
      <c r="AB73" s="164" t="str">
        <f t="shared" si="8"/>
        <v/>
      </c>
      <c r="AC73" s="164" t="str">
        <f t="shared" si="9"/>
        <v/>
      </c>
      <c r="AD73" s="164" t="str">
        <f t="shared" si="10"/>
        <v/>
      </c>
      <c r="AE73" s="164" t="str">
        <f>IFERROR(VLOOKUP(X73,G72:H213,2,FALSE),"")</f>
        <v/>
      </c>
    </row>
    <row r="74" spans="1:31">
      <c r="A74" s="160">
        <v>61</v>
      </c>
      <c r="B74" s="197"/>
      <c r="C74" s="198" t="s">
        <v>342</v>
      </c>
      <c r="D74" s="199"/>
      <c r="G74" s="202"/>
      <c r="I74" s="202"/>
      <c r="K74" s="179">
        <f t="shared" si="6"/>
        <v>0</v>
      </c>
      <c r="L74" s="160"/>
      <c r="M74" s="190"/>
      <c r="N74" s="281"/>
      <c r="O74" s="189"/>
      <c r="P74" s="160"/>
      <c r="Q74" s="160"/>
      <c r="R74" s="158" t="str">
        <f>IFERROR(VLOOKUP(J74,Lists!A:B,2,FALSE),"")</f>
        <v/>
      </c>
      <c r="S74" s="175">
        <v>61</v>
      </c>
      <c r="T74" s="158" t="str">
        <f t="shared" si="11"/>
        <v/>
      </c>
      <c r="U74" s="158" t="str">
        <f>IFERROR(T74&amp;"-"&amp;VLOOKUP(T74,Lists!B:C,2,FALSE),"")</f>
        <v/>
      </c>
      <c r="V74" s="158" t="str">
        <f>IFERROR(INDEX($U$14:$U$203,MATCH(0,INDEX(COUNTIF($V$13:V73,$U$14:$U$203),0,0),0)),"")</f>
        <v/>
      </c>
      <c r="W74" s="159" t="str">
        <f>IFERROR(INDEX($G$14:$G$213,MATCH(0,INDEX(COUNTIF(W$13:$W73,$G$14:$G$213),0,0),0)),"x")</f>
        <v>x</v>
      </c>
      <c r="X74" s="159" t="str">
        <f t="shared" si="7"/>
        <v/>
      </c>
      <c r="Y74" s="159"/>
      <c r="Z74" s="164" t="str">
        <f t="shared" si="12"/>
        <v>|/</v>
      </c>
      <c r="AA74" s="164" t="str">
        <f>IFERROR(INDEX($Z$14:$Z$213,MATCH(0,INDEX(COUNTIF($AA$13:AA73,$Z$14:$Z$213),0,0),0)),"")</f>
        <v/>
      </c>
      <c r="AB74" s="164" t="str">
        <f t="shared" si="8"/>
        <v/>
      </c>
      <c r="AC74" s="164" t="str">
        <f t="shared" si="9"/>
        <v/>
      </c>
      <c r="AD74" s="164" t="str">
        <f t="shared" si="10"/>
        <v/>
      </c>
      <c r="AE74" s="164" t="str">
        <f>IFERROR(VLOOKUP(X74,G73:H213,2,FALSE),"")</f>
        <v/>
      </c>
    </row>
    <row r="75" spans="1:31">
      <c r="A75" s="160">
        <v>62</v>
      </c>
      <c r="B75" s="197"/>
      <c r="C75" s="198" t="s">
        <v>342</v>
      </c>
      <c r="D75" s="199"/>
      <c r="G75" s="202"/>
      <c r="I75" s="202"/>
      <c r="K75" s="179">
        <f t="shared" si="6"/>
        <v>0</v>
      </c>
      <c r="L75" s="160"/>
      <c r="M75" s="190"/>
      <c r="N75" s="281"/>
      <c r="O75" s="189"/>
      <c r="P75" s="160"/>
      <c r="Q75" s="160"/>
      <c r="R75" s="158" t="str">
        <f>IFERROR(VLOOKUP(J75,Lists!A:B,2,FALSE),"")</f>
        <v/>
      </c>
      <c r="S75" s="175">
        <v>62</v>
      </c>
      <c r="T75" s="158" t="str">
        <f t="shared" si="11"/>
        <v/>
      </c>
      <c r="U75" s="158" t="str">
        <f>IFERROR(T75&amp;"-"&amp;VLOOKUP(T75,Lists!B:C,2,FALSE),"")</f>
        <v/>
      </c>
      <c r="V75" s="158" t="str">
        <f>IFERROR(INDEX($U$14:$U$203,MATCH(0,INDEX(COUNTIF($V$13:V74,$U$14:$U$203),0,0),0)),"")</f>
        <v/>
      </c>
      <c r="W75" s="159" t="str">
        <f>IFERROR(INDEX($G$14:$G$213,MATCH(0,INDEX(COUNTIF(W$13:$W74,$G$14:$G$213),0,0),0)),"x")</f>
        <v>x</v>
      </c>
      <c r="X75" s="159" t="str">
        <f t="shared" si="7"/>
        <v/>
      </c>
      <c r="Y75" s="159"/>
      <c r="Z75" s="164" t="str">
        <f t="shared" si="12"/>
        <v>|/</v>
      </c>
      <c r="AA75" s="164" t="str">
        <f>IFERROR(INDEX($Z$14:$Z$213,MATCH(0,INDEX(COUNTIF($AA$13:AA74,$Z$14:$Z$213),0,0),0)),"")</f>
        <v/>
      </c>
      <c r="AB75" s="164" t="str">
        <f t="shared" si="8"/>
        <v/>
      </c>
      <c r="AC75" s="164" t="str">
        <f t="shared" si="9"/>
        <v/>
      </c>
      <c r="AD75" s="164" t="str">
        <f t="shared" si="10"/>
        <v/>
      </c>
      <c r="AE75" s="164" t="str">
        <f>IFERROR(VLOOKUP(X75,G74:H213,2,FALSE),"")</f>
        <v/>
      </c>
    </row>
    <row r="76" spans="1:31">
      <c r="A76" s="160">
        <v>63</v>
      </c>
      <c r="B76" s="197"/>
      <c r="C76" s="198" t="s">
        <v>342</v>
      </c>
      <c r="D76" s="199"/>
      <c r="G76" s="202"/>
      <c r="I76" s="202"/>
      <c r="K76" s="179">
        <f t="shared" si="6"/>
        <v>0</v>
      </c>
      <c r="L76" s="160"/>
      <c r="M76" s="190"/>
      <c r="N76" s="281"/>
      <c r="O76" s="189"/>
      <c r="P76" s="160"/>
      <c r="Q76" s="160"/>
      <c r="R76" s="158" t="str">
        <f>IFERROR(VLOOKUP(J76,Lists!A:B,2,FALSE),"")</f>
        <v/>
      </c>
      <c r="S76" s="175">
        <v>63</v>
      </c>
      <c r="T76" s="158" t="str">
        <f t="shared" si="11"/>
        <v/>
      </c>
      <c r="U76" s="158" t="str">
        <f>IFERROR(T76&amp;"-"&amp;VLOOKUP(T76,Lists!B:C,2,FALSE),"")</f>
        <v/>
      </c>
      <c r="V76" s="158" t="str">
        <f>IFERROR(INDEX($U$14:$U$203,MATCH(0,INDEX(COUNTIF($V$13:V75,$U$14:$U$203),0,0),0)),"")</f>
        <v/>
      </c>
      <c r="W76" s="159" t="str">
        <f>IFERROR(INDEX($G$14:$G$213,MATCH(0,INDEX(COUNTIF(W$13:$W75,$G$14:$G$213),0,0),0)),"x")</f>
        <v>x</v>
      </c>
      <c r="X76" s="159" t="str">
        <f t="shared" si="7"/>
        <v/>
      </c>
      <c r="Y76" s="159"/>
      <c r="Z76" s="164" t="str">
        <f t="shared" si="12"/>
        <v>|/</v>
      </c>
      <c r="AA76" s="164" t="str">
        <f>IFERROR(INDEX($Z$14:$Z$213,MATCH(0,INDEX(COUNTIF($AA$13:AA75,$Z$14:$Z$213),0,0),0)),"")</f>
        <v/>
      </c>
      <c r="AB76" s="164" t="str">
        <f t="shared" si="8"/>
        <v/>
      </c>
      <c r="AC76" s="164" t="str">
        <f t="shared" si="9"/>
        <v/>
      </c>
      <c r="AD76" s="164" t="str">
        <f t="shared" si="10"/>
        <v/>
      </c>
      <c r="AE76" s="164" t="str">
        <f>IFERROR(VLOOKUP(X76,G75:H213,2,FALSE),"")</f>
        <v/>
      </c>
    </row>
    <row r="77" spans="1:31">
      <c r="A77" s="160">
        <v>64</v>
      </c>
      <c r="B77" s="197"/>
      <c r="C77" s="198" t="s">
        <v>342</v>
      </c>
      <c r="D77" s="199"/>
      <c r="G77" s="202"/>
      <c r="I77" s="202"/>
      <c r="K77" s="179">
        <f t="shared" si="6"/>
        <v>0</v>
      </c>
      <c r="L77" s="160"/>
      <c r="M77" s="190"/>
      <c r="N77" s="281"/>
      <c r="O77" s="189"/>
      <c r="P77" s="160"/>
      <c r="Q77" s="160"/>
      <c r="R77" s="158" t="str">
        <f>IFERROR(VLOOKUP(J77,Lists!A:B,2,FALSE),"")</f>
        <v/>
      </c>
      <c r="S77" s="175">
        <v>64</v>
      </c>
      <c r="T77" s="158" t="str">
        <f t="shared" si="11"/>
        <v/>
      </c>
      <c r="U77" s="158" t="str">
        <f>IFERROR(T77&amp;"-"&amp;VLOOKUP(T77,Lists!B:C,2,FALSE),"")</f>
        <v/>
      </c>
      <c r="V77" s="158" t="str">
        <f>IFERROR(INDEX($U$14:$U$203,MATCH(0,INDEX(COUNTIF($V$13:V76,$U$14:$U$203),0,0),0)),"")</f>
        <v/>
      </c>
      <c r="W77" s="159" t="str">
        <f>IFERROR(INDEX($G$14:$G$213,MATCH(0,INDEX(COUNTIF(W$13:$W76,$G$14:$G$213),0,0),0)),"x")</f>
        <v>x</v>
      </c>
      <c r="X77" s="159" t="str">
        <f t="shared" si="7"/>
        <v/>
      </c>
      <c r="Y77" s="159"/>
      <c r="Z77" s="164" t="str">
        <f t="shared" si="12"/>
        <v>|/</v>
      </c>
      <c r="AA77" s="164" t="str">
        <f>IFERROR(INDEX($Z$14:$Z$213,MATCH(0,INDEX(COUNTIF($AA$13:AA76,$Z$14:$Z$213),0,0),0)),"")</f>
        <v/>
      </c>
      <c r="AB77" s="164" t="str">
        <f t="shared" si="8"/>
        <v/>
      </c>
      <c r="AC77" s="164" t="str">
        <f t="shared" si="9"/>
        <v/>
      </c>
      <c r="AD77" s="164" t="str">
        <f t="shared" si="10"/>
        <v/>
      </c>
      <c r="AE77" s="164" t="str">
        <f>IFERROR(VLOOKUP(X77,G76:H213,2,FALSE),"")</f>
        <v/>
      </c>
    </row>
    <row r="78" spans="1:31">
      <c r="A78" s="160">
        <v>65</v>
      </c>
      <c r="B78" s="197"/>
      <c r="C78" s="198" t="s">
        <v>342</v>
      </c>
      <c r="D78" s="199"/>
      <c r="G78" s="202"/>
      <c r="I78" s="202"/>
      <c r="K78" s="179">
        <f t="shared" si="6"/>
        <v>0</v>
      </c>
      <c r="L78" s="160"/>
      <c r="M78" s="190"/>
      <c r="N78" s="281"/>
      <c r="O78" s="189"/>
      <c r="P78" s="160"/>
      <c r="Q78" s="160"/>
      <c r="R78" s="158" t="str">
        <f>IFERROR(VLOOKUP(J78,Lists!A:B,2,FALSE),"")</f>
        <v/>
      </c>
      <c r="S78" s="175">
        <v>65</v>
      </c>
      <c r="T78" s="158" t="str">
        <f t="shared" si="11"/>
        <v/>
      </c>
      <c r="U78" s="158" t="str">
        <f>IFERROR(T78&amp;"-"&amp;VLOOKUP(T78,Lists!B:C,2,FALSE),"")</f>
        <v/>
      </c>
      <c r="V78" s="158" t="str">
        <f>IFERROR(INDEX($U$14:$U$203,MATCH(0,INDEX(COUNTIF($V$13:V77,$U$14:$U$203),0,0),0)),"")</f>
        <v/>
      </c>
      <c r="W78" s="159" t="str">
        <f>IFERROR(INDEX($G$14:$G$213,MATCH(0,INDEX(COUNTIF(W$13:$W77,$G$14:$G$213),0,0),0)),"x")</f>
        <v>x</v>
      </c>
      <c r="X78" s="159" t="str">
        <f t="shared" si="7"/>
        <v/>
      </c>
      <c r="Y78" s="159"/>
      <c r="Z78" s="164" t="str">
        <f t="shared" ref="Z78:Z109" si="13">G78&amp;"|"&amp;I78&amp;"/"&amp;E78</f>
        <v>|/</v>
      </c>
      <c r="AA78" s="164" t="str">
        <f>IFERROR(INDEX($Z$14:$Z$213,MATCH(0,INDEX(COUNTIF($AA$13:AA77,$Z$14:$Z$213),0,0),0)),"")</f>
        <v/>
      </c>
      <c r="AB78" s="164" t="str">
        <f t="shared" si="8"/>
        <v/>
      </c>
      <c r="AC78" s="164" t="str">
        <f t="shared" si="9"/>
        <v/>
      </c>
      <c r="AD78" s="164" t="str">
        <f t="shared" si="10"/>
        <v/>
      </c>
      <c r="AE78" s="164" t="str">
        <f>IFERROR(VLOOKUP(X78,G77:H213,2,FALSE),"")</f>
        <v/>
      </c>
    </row>
    <row r="79" spans="1:31">
      <c r="A79" s="160">
        <v>66</v>
      </c>
      <c r="B79" s="197"/>
      <c r="C79" s="198" t="s">
        <v>342</v>
      </c>
      <c r="D79" s="199"/>
      <c r="G79" s="202"/>
      <c r="I79" s="202"/>
      <c r="K79" s="179">
        <f t="shared" ref="K79:K142" si="14">ROUND(IF(D79&lt;&gt;" ",VLOOKUP(C79,$M$9:$O$12,3,FALSE)*D79," "),2)</f>
        <v>0</v>
      </c>
      <c r="L79" s="160"/>
      <c r="M79" s="190"/>
      <c r="N79" s="281"/>
      <c r="O79" s="189"/>
      <c r="P79" s="160"/>
      <c r="Q79" s="160"/>
      <c r="R79" s="158" t="str">
        <f>IFERROR(VLOOKUP(J79,Lists!A:B,2,FALSE),"")</f>
        <v/>
      </c>
      <c r="S79" s="175">
        <v>66</v>
      </c>
      <c r="T79" s="158" t="str">
        <f t="shared" si="11"/>
        <v/>
      </c>
      <c r="U79" s="158" t="str">
        <f>IFERROR(T79&amp;"-"&amp;VLOOKUP(T79,Lists!B:C,2,FALSE),"")</f>
        <v/>
      </c>
      <c r="V79" s="158" t="str">
        <f>IFERROR(INDEX($U$14:$U$203,MATCH(0,INDEX(COUNTIF($V$13:V78,$U$14:$U$203),0,0),0)),"")</f>
        <v/>
      </c>
      <c r="W79" s="159" t="str">
        <f>IFERROR(INDEX($G$14:$G$213,MATCH(0,INDEX(COUNTIF(W$13:$W78,$G$14:$G$213),0,0),0)),"x")</f>
        <v>x</v>
      </c>
      <c r="X79" s="159" t="str">
        <f t="shared" ref="X79:X142" si="15">IFERROR(SMALL($W$14:$W$213,S80),"")</f>
        <v/>
      </c>
      <c r="Y79" s="159"/>
      <c r="Z79" s="164" t="str">
        <f t="shared" si="13"/>
        <v>|/</v>
      </c>
      <c r="AA79" s="164" t="str">
        <f>IFERROR(INDEX($Z$14:$Z$213,MATCH(0,INDEX(COUNTIF($AA$13:AA78,$Z$14:$Z$213),0,0),0)),"")</f>
        <v/>
      </c>
      <c r="AB79" s="164" t="str">
        <f t="shared" si="8"/>
        <v/>
      </c>
      <c r="AC79" s="164" t="str">
        <f t="shared" si="9"/>
        <v/>
      </c>
      <c r="AD79" s="164" t="str">
        <f t="shared" si="10"/>
        <v/>
      </c>
      <c r="AE79" s="164" t="str">
        <f>IFERROR(VLOOKUP(X79,G78:H213,2,FALSE),"")</f>
        <v/>
      </c>
    </row>
    <row r="80" spans="1:31">
      <c r="A80" s="160">
        <v>67</v>
      </c>
      <c r="B80" s="197"/>
      <c r="C80" s="198" t="s">
        <v>342</v>
      </c>
      <c r="D80" s="199"/>
      <c r="G80" s="202"/>
      <c r="I80" s="202"/>
      <c r="K80" s="179">
        <f t="shared" si="14"/>
        <v>0</v>
      </c>
      <c r="L80" s="160"/>
      <c r="M80" s="190"/>
      <c r="N80" s="281"/>
      <c r="O80" s="189"/>
      <c r="P80" s="160"/>
      <c r="Q80" s="160"/>
      <c r="R80" s="158" t="str">
        <f>IFERROR(VLOOKUP(J80,Lists!A:B,2,FALSE),"")</f>
        <v/>
      </c>
      <c r="S80" s="175">
        <v>67</v>
      </c>
      <c r="T80" s="158" t="str">
        <f t="shared" si="11"/>
        <v/>
      </c>
      <c r="U80" s="158" t="str">
        <f>IFERROR(T80&amp;"-"&amp;VLOOKUP(T80,Lists!B:C,2,FALSE),"")</f>
        <v/>
      </c>
      <c r="V80" s="158" t="str">
        <f>IFERROR(INDEX($U$14:$U$203,MATCH(0,INDEX(COUNTIF($V$13:V79,$U$14:$U$203),0,0),0)),"")</f>
        <v/>
      </c>
      <c r="W80" s="159" t="str">
        <f>IFERROR(INDEX($G$14:$G$213,MATCH(0,INDEX(COUNTIF(W$13:$W79,$G$14:$G$213),0,0),0)),"x")</f>
        <v>x</v>
      </c>
      <c r="X80" s="159" t="str">
        <f t="shared" si="15"/>
        <v/>
      </c>
      <c r="Y80" s="159"/>
      <c r="Z80" s="164" t="str">
        <f t="shared" si="13"/>
        <v>|/</v>
      </c>
      <c r="AA80" s="164" t="str">
        <f>IFERROR(INDEX($Z$14:$Z$213,MATCH(0,INDEX(COUNTIF($AA$13:AA79,$Z$14:$Z$213),0,0),0)),"")</f>
        <v/>
      </c>
      <c r="AB80" s="164" t="str">
        <f t="shared" ref="AB80:AB143" si="16">IFERROR((LEFT(AA80,FIND("|",AA80)-1)),"")</f>
        <v/>
      </c>
      <c r="AC80" s="164" t="str">
        <f t="shared" ref="AC80:AC143" si="17">IFERROR(MID(AA80,FIND("|",AA80)+1,(FIND("/",AA80)-(FIND("|",AA80)+1))),"")</f>
        <v/>
      </c>
      <c r="AD80" s="164" t="str">
        <f t="shared" ref="AD80:AD143" si="18">IFERROR(RIGHT(AA80,LEN(AA80)-FIND("/",AA80)),"")</f>
        <v/>
      </c>
      <c r="AE80" s="164" t="str">
        <f>IFERROR(VLOOKUP(X80,G79:H213,2,FALSE),"")</f>
        <v/>
      </c>
    </row>
    <row r="81" spans="1:31">
      <c r="A81" s="160">
        <v>68</v>
      </c>
      <c r="B81" s="197"/>
      <c r="C81" s="198" t="s">
        <v>342</v>
      </c>
      <c r="D81" s="199"/>
      <c r="G81" s="202"/>
      <c r="I81" s="202"/>
      <c r="K81" s="179">
        <f t="shared" si="14"/>
        <v>0</v>
      </c>
      <c r="L81" s="160"/>
      <c r="M81" s="190"/>
      <c r="N81" s="281"/>
      <c r="O81" s="189"/>
      <c r="P81" s="160"/>
      <c r="Q81" s="160"/>
      <c r="R81" s="158" t="str">
        <f>IFERROR(VLOOKUP(J81,Lists!A:B,2,FALSE),"")</f>
        <v/>
      </c>
      <c r="S81" s="175">
        <v>68</v>
      </c>
      <c r="T81" s="158" t="str">
        <f t="shared" si="11"/>
        <v/>
      </c>
      <c r="U81" s="158" t="str">
        <f>IFERROR(T81&amp;"-"&amp;VLOOKUP(T81,Lists!B:C,2,FALSE),"")</f>
        <v/>
      </c>
      <c r="V81" s="158" t="str">
        <f>IFERROR(INDEX($U$14:$U$203,MATCH(0,INDEX(COUNTIF($V$13:V80,$U$14:$U$203),0,0),0)),"")</f>
        <v/>
      </c>
      <c r="W81" s="159" t="str">
        <f>IFERROR(INDEX($G$14:$G$213,MATCH(0,INDEX(COUNTIF(W$13:$W80,$G$14:$G$213),0,0),0)),"x")</f>
        <v>x</v>
      </c>
      <c r="X81" s="159" t="str">
        <f t="shared" si="15"/>
        <v/>
      </c>
      <c r="Y81" s="159"/>
      <c r="Z81" s="164" t="str">
        <f t="shared" si="13"/>
        <v>|/</v>
      </c>
      <c r="AA81" s="164" t="str">
        <f>IFERROR(INDEX($Z$14:$Z$213,MATCH(0,INDEX(COUNTIF($AA$13:AA80,$Z$14:$Z$213),0,0),0)),"")</f>
        <v/>
      </c>
      <c r="AB81" s="164" t="str">
        <f t="shared" si="16"/>
        <v/>
      </c>
      <c r="AC81" s="164" t="str">
        <f t="shared" si="17"/>
        <v/>
      </c>
      <c r="AD81" s="164" t="str">
        <f t="shared" si="18"/>
        <v/>
      </c>
      <c r="AE81" s="164" t="str">
        <f>IFERROR(VLOOKUP(X81,G80:H213,2,FALSE),"")</f>
        <v/>
      </c>
    </row>
    <row r="82" spans="1:31">
      <c r="A82" s="160">
        <v>69</v>
      </c>
      <c r="B82" s="197"/>
      <c r="C82" s="198" t="s">
        <v>342</v>
      </c>
      <c r="D82" s="199"/>
      <c r="G82" s="202"/>
      <c r="I82" s="202"/>
      <c r="K82" s="179">
        <f t="shared" si="14"/>
        <v>0</v>
      </c>
      <c r="L82" s="160"/>
      <c r="M82" s="190"/>
      <c r="N82" s="281"/>
      <c r="O82" s="189"/>
      <c r="P82" s="160"/>
      <c r="Q82" s="160"/>
      <c r="R82" s="158" t="str">
        <f>IFERROR(VLOOKUP(J82,Lists!A:B,2,FALSE),"")</f>
        <v/>
      </c>
      <c r="S82" s="175">
        <v>69</v>
      </c>
      <c r="T82" s="158" t="str">
        <f t="shared" si="11"/>
        <v/>
      </c>
      <c r="U82" s="158" t="str">
        <f>IFERROR(T82&amp;"-"&amp;VLOOKUP(T82,Lists!B:C,2,FALSE),"")</f>
        <v/>
      </c>
      <c r="V82" s="158" t="str">
        <f>IFERROR(INDEX($U$14:$U$203,MATCH(0,INDEX(COUNTIF($V$13:V81,$U$14:$U$203),0,0),0)),"")</f>
        <v/>
      </c>
      <c r="W82" s="159" t="str">
        <f>IFERROR(INDEX($G$14:$G$213,MATCH(0,INDEX(COUNTIF(W$13:$W81,$G$14:$G$213),0,0),0)),"x")</f>
        <v>x</v>
      </c>
      <c r="X82" s="159" t="str">
        <f t="shared" si="15"/>
        <v/>
      </c>
      <c r="Y82" s="159"/>
      <c r="Z82" s="164" t="str">
        <f t="shared" si="13"/>
        <v>|/</v>
      </c>
      <c r="AA82" s="164" t="str">
        <f>IFERROR(INDEX($Z$14:$Z$213,MATCH(0,INDEX(COUNTIF($AA$13:AA81,$Z$14:$Z$213),0,0),0)),"")</f>
        <v/>
      </c>
      <c r="AB82" s="164" t="str">
        <f t="shared" si="16"/>
        <v/>
      </c>
      <c r="AC82" s="164" t="str">
        <f t="shared" si="17"/>
        <v/>
      </c>
      <c r="AD82" s="164" t="str">
        <f t="shared" si="18"/>
        <v/>
      </c>
      <c r="AE82" s="164" t="str">
        <f>IFERROR(VLOOKUP(X82,G81:H213,2,FALSE),"")</f>
        <v/>
      </c>
    </row>
    <row r="83" spans="1:31">
      <c r="A83" s="160">
        <v>70</v>
      </c>
      <c r="B83" s="197"/>
      <c r="C83" s="198" t="s">
        <v>342</v>
      </c>
      <c r="D83" s="199"/>
      <c r="G83" s="202"/>
      <c r="I83" s="202"/>
      <c r="K83" s="179">
        <f t="shared" si="14"/>
        <v>0</v>
      </c>
      <c r="L83" s="160"/>
      <c r="M83" s="190"/>
      <c r="N83" s="281"/>
      <c r="O83" s="189"/>
      <c r="P83" s="160"/>
      <c r="Q83" s="160"/>
      <c r="R83" s="158" t="str">
        <f>IFERROR(VLOOKUP(J83,Lists!A:B,2,FALSE),"")</f>
        <v/>
      </c>
      <c r="S83" s="175">
        <v>70</v>
      </c>
      <c r="T83" s="158" t="str">
        <f t="shared" si="11"/>
        <v/>
      </c>
      <c r="U83" s="158" t="str">
        <f>IFERROR(T83&amp;"-"&amp;VLOOKUP(T83,Lists!B:C,2,FALSE),"")</f>
        <v/>
      </c>
      <c r="V83" s="158" t="str">
        <f>IFERROR(INDEX($U$14:$U$203,MATCH(0,INDEX(COUNTIF($V$13:V82,$U$14:$U$203),0,0),0)),"")</f>
        <v/>
      </c>
      <c r="W83" s="159" t="str">
        <f>IFERROR(INDEX($G$14:$G$213,MATCH(0,INDEX(COUNTIF(W$13:$W82,$G$14:$G$213),0,0),0)),"x")</f>
        <v>x</v>
      </c>
      <c r="X83" s="159" t="str">
        <f t="shared" si="15"/>
        <v/>
      </c>
      <c r="Y83" s="159"/>
      <c r="Z83" s="164" t="str">
        <f t="shared" si="13"/>
        <v>|/</v>
      </c>
      <c r="AA83" s="164" t="str">
        <f>IFERROR(INDEX($Z$14:$Z$213,MATCH(0,INDEX(COUNTIF($AA$13:AA82,$Z$14:$Z$213),0,0),0)),"")</f>
        <v/>
      </c>
      <c r="AB83" s="164" t="str">
        <f t="shared" si="16"/>
        <v/>
      </c>
      <c r="AC83" s="164" t="str">
        <f t="shared" si="17"/>
        <v/>
      </c>
      <c r="AD83" s="164" t="str">
        <f t="shared" si="18"/>
        <v/>
      </c>
      <c r="AE83" s="164" t="str">
        <f>IFERROR(VLOOKUP(X83,G82:H213,2,FALSE),"")</f>
        <v/>
      </c>
    </row>
    <row r="84" spans="1:31">
      <c r="A84" s="160">
        <v>71</v>
      </c>
      <c r="B84" s="197"/>
      <c r="C84" s="198" t="s">
        <v>342</v>
      </c>
      <c r="D84" s="199"/>
      <c r="G84" s="202"/>
      <c r="I84" s="202"/>
      <c r="K84" s="179">
        <f t="shared" si="14"/>
        <v>0</v>
      </c>
      <c r="L84" s="160"/>
      <c r="M84" s="190"/>
      <c r="N84" s="281"/>
      <c r="O84" s="189"/>
      <c r="P84" s="160"/>
      <c r="Q84" s="160"/>
      <c r="R84" s="158" t="str">
        <f>IFERROR(VLOOKUP(J84,Lists!A:B,2,FALSE),"")</f>
        <v/>
      </c>
      <c r="S84" s="175">
        <v>71</v>
      </c>
      <c r="T84" s="158" t="str">
        <f t="shared" si="11"/>
        <v/>
      </c>
      <c r="U84" s="158" t="str">
        <f>IFERROR(T84&amp;"-"&amp;VLOOKUP(T84,Lists!B:C,2,FALSE),"")</f>
        <v/>
      </c>
      <c r="V84" s="158" t="str">
        <f>IFERROR(INDEX($U$14:$U$203,MATCH(0,INDEX(COUNTIF($V$13:V83,$U$14:$U$203),0,0),0)),"")</f>
        <v/>
      </c>
      <c r="W84" s="159" t="str">
        <f>IFERROR(INDEX($G$14:$G$213,MATCH(0,INDEX(COUNTIF(W$13:$W83,$G$14:$G$213),0,0),0)),"x")</f>
        <v>x</v>
      </c>
      <c r="X84" s="159" t="str">
        <f t="shared" si="15"/>
        <v/>
      </c>
      <c r="Y84" s="159"/>
      <c r="Z84" s="164" t="str">
        <f t="shared" si="13"/>
        <v>|/</v>
      </c>
      <c r="AA84" s="164" t="str">
        <f>IFERROR(INDEX($Z$14:$Z$213,MATCH(0,INDEX(COUNTIF($AA$13:AA83,$Z$14:$Z$213),0,0),0)),"")</f>
        <v/>
      </c>
      <c r="AB84" s="164" t="str">
        <f t="shared" si="16"/>
        <v/>
      </c>
      <c r="AC84" s="164" t="str">
        <f t="shared" si="17"/>
        <v/>
      </c>
      <c r="AD84" s="164" t="str">
        <f t="shared" si="18"/>
        <v/>
      </c>
      <c r="AE84" s="164" t="str">
        <f>IFERROR(VLOOKUP(X84,G83:H213,2,FALSE),"")</f>
        <v/>
      </c>
    </row>
    <row r="85" spans="1:31">
      <c r="A85" s="160">
        <v>72</v>
      </c>
      <c r="B85" s="197"/>
      <c r="C85" s="198" t="s">
        <v>342</v>
      </c>
      <c r="D85" s="199"/>
      <c r="G85" s="202"/>
      <c r="I85" s="202"/>
      <c r="K85" s="179">
        <f t="shared" si="14"/>
        <v>0</v>
      </c>
      <c r="L85" s="160"/>
      <c r="M85" s="190"/>
      <c r="N85" s="281"/>
      <c r="O85" s="189"/>
      <c r="P85" s="160"/>
      <c r="Q85" s="160"/>
      <c r="R85" s="158" t="str">
        <f>IFERROR(VLOOKUP(J85,Lists!A:B,2,FALSE),"")</f>
        <v/>
      </c>
      <c r="S85" s="175">
        <v>72</v>
      </c>
      <c r="T85" s="158" t="str">
        <f t="shared" si="11"/>
        <v/>
      </c>
      <c r="U85" s="158" t="str">
        <f>IFERROR(T85&amp;"-"&amp;VLOOKUP(T85,Lists!B:C,2,FALSE),"")</f>
        <v/>
      </c>
      <c r="V85" s="158" t="str">
        <f>IFERROR(INDEX($U$14:$U$203,MATCH(0,INDEX(COUNTIF($V$13:V84,$U$14:$U$203),0,0),0)),"")</f>
        <v/>
      </c>
      <c r="W85" s="159" t="str">
        <f>IFERROR(INDEX($G$14:$G$213,MATCH(0,INDEX(COUNTIF(W$13:$W84,$G$14:$G$213),0,0),0)),"x")</f>
        <v>x</v>
      </c>
      <c r="X85" s="159" t="str">
        <f t="shared" si="15"/>
        <v/>
      </c>
      <c r="Y85" s="159"/>
      <c r="Z85" s="164" t="str">
        <f t="shared" si="13"/>
        <v>|/</v>
      </c>
      <c r="AA85" s="164" t="str">
        <f>IFERROR(INDEX($Z$14:$Z$213,MATCH(0,INDEX(COUNTIF($AA$13:AA84,$Z$14:$Z$213),0,0),0)),"")</f>
        <v/>
      </c>
      <c r="AB85" s="164" t="str">
        <f t="shared" si="16"/>
        <v/>
      </c>
      <c r="AC85" s="164" t="str">
        <f t="shared" si="17"/>
        <v/>
      </c>
      <c r="AD85" s="164" t="str">
        <f t="shared" si="18"/>
        <v/>
      </c>
      <c r="AE85" s="164" t="str">
        <f>IFERROR(VLOOKUP(X85,G84:H213,2,FALSE),"")</f>
        <v/>
      </c>
    </row>
    <row r="86" spans="1:31">
      <c r="A86" s="160">
        <v>73</v>
      </c>
      <c r="B86" s="197"/>
      <c r="C86" s="198" t="s">
        <v>342</v>
      </c>
      <c r="D86" s="199"/>
      <c r="G86" s="202"/>
      <c r="I86" s="202"/>
      <c r="K86" s="179">
        <f t="shared" si="14"/>
        <v>0</v>
      </c>
      <c r="L86" s="160"/>
      <c r="M86" s="190"/>
      <c r="N86" s="281"/>
      <c r="O86" s="189"/>
      <c r="P86" s="160"/>
      <c r="Q86" s="160"/>
      <c r="R86" s="158" t="str">
        <f>IFERROR(VLOOKUP(J86,Lists!A:B,2,FALSE),"")</f>
        <v/>
      </c>
      <c r="S86" s="175">
        <v>73</v>
      </c>
      <c r="T86" s="158" t="str">
        <f t="shared" si="11"/>
        <v/>
      </c>
      <c r="U86" s="158" t="str">
        <f>IFERROR(T86&amp;"-"&amp;VLOOKUP(T86,Lists!B:C,2,FALSE),"")</f>
        <v/>
      </c>
      <c r="V86" s="158" t="str">
        <f>IFERROR(INDEX($U$14:$U$203,MATCH(0,INDEX(COUNTIF($V$13:V85,$U$14:$U$203),0,0),0)),"")</f>
        <v/>
      </c>
      <c r="W86" s="159" t="str">
        <f>IFERROR(INDEX($G$14:$G$213,MATCH(0,INDEX(COUNTIF(W$13:$W85,$G$14:$G$213),0,0),0)),"x")</f>
        <v>x</v>
      </c>
      <c r="X86" s="159" t="str">
        <f t="shared" si="15"/>
        <v/>
      </c>
      <c r="Y86" s="159"/>
      <c r="Z86" s="164" t="str">
        <f t="shared" si="13"/>
        <v>|/</v>
      </c>
      <c r="AA86" s="164" t="str">
        <f>IFERROR(INDEX($Z$14:$Z$213,MATCH(0,INDEX(COUNTIF($AA$13:AA85,$Z$14:$Z$213),0,0),0)),"")</f>
        <v/>
      </c>
      <c r="AB86" s="164" t="str">
        <f t="shared" si="16"/>
        <v/>
      </c>
      <c r="AC86" s="164" t="str">
        <f t="shared" si="17"/>
        <v/>
      </c>
      <c r="AD86" s="164" t="str">
        <f t="shared" si="18"/>
        <v/>
      </c>
      <c r="AE86" s="164" t="str">
        <f>IFERROR(VLOOKUP(X86,G85:H213,2,FALSE),"")</f>
        <v/>
      </c>
    </row>
    <row r="87" spans="1:31">
      <c r="A87" s="160">
        <v>74</v>
      </c>
      <c r="B87" s="197"/>
      <c r="C87" s="198" t="s">
        <v>342</v>
      </c>
      <c r="D87" s="199"/>
      <c r="G87" s="202"/>
      <c r="I87" s="202"/>
      <c r="K87" s="179">
        <f t="shared" si="14"/>
        <v>0</v>
      </c>
      <c r="L87" s="160"/>
      <c r="M87" s="190"/>
      <c r="N87" s="281"/>
      <c r="O87" s="189"/>
      <c r="P87" s="160"/>
      <c r="Q87" s="160"/>
      <c r="R87" s="158" t="str">
        <f>IFERROR(VLOOKUP(J87,Lists!A:B,2,FALSE),"")</f>
        <v/>
      </c>
      <c r="S87" s="175">
        <v>74</v>
      </c>
      <c r="T87" s="158" t="str">
        <f t="shared" si="11"/>
        <v/>
      </c>
      <c r="U87" s="158" t="str">
        <f>IFERROR(T87&amp;"-"&amp;VLOOKUP(T87,Lists!B:C,2,FALSE),"")</f>
        <v/>
      </c>
      <c r="V87" s="158" t="str">
        <f>IFERROR(INDEX($U$14:$U$203,MATCH(0,INDEX(COUNTIF($V$13:V86,$U$14:$U$203),0,0),0)),"")</f>
        <v/>
      </c>
      <c r="W87" s="159" t="str">
        <f>IFERROR(INDEX($G$14:$G$213,MATCH(0,INDEX(COUNTIF(W$13:$W86,$G$14:$G$213),0,0),0)),"x")</f>
        <v>x</v>
      </c>
      <c r="X87" s="159" t="str">
        <f t="shared" si="15"/>
        <v/>
      </c>
      <c r="Y87" s="159"/>
      <c r="Z87" s="164" t="str">
        <f t="shared" si="13"/>
        <v>|/</v>
      </c>
      <c r="AA87" s="164" t="str">
        <f>IFERROR(INDEX($Z$14:$Z$213,MATCH(0,INDEX(COUNTIF($AA$13:AA86,$Z$14:$Z$213),0,0),0)),"")</f>
        <v/>
      </c>
      <c r="AB87" s="164" t="str">
        <f t="shared" si="16"/>
        <v/>
      </c>
      <c r="AC87" s="164" t="str">
        <f t="shared" si="17"/>
        <v/>
      </c>
      <c r="AD87" s="164" t="str">
        <f t="shared" si="18"/>
        <v/>
      </c>
      <c r="AE87" s="164" t="str">
        <f>IFERROR(VLOOKUP(X87,G86:H213,2,FALSE),"")</f>
        <v/>
      </c>
    </row>
    <row r="88" spans="1:31">
      <c r="A88" s="160">
        <v>75</v>
      </c>
      <c r="B88" s="197"/>
      <c r="C88" s="198" t="s">
        <v>342</v>
      </c>
      <c r="D88" s="199"/>
      <c r="G88" s="202"/>
      <c r="I88" s="202"/>
      <c r="K88" s="179">
        <f t="shared" si="14"/>
        <v>0</v>
      </c>
      <c r="L88" s="160"/>
      <c r="M88" s="190"/>
      <c r="N88" s="281"/>
      <c r="O88" s="189"/>
      <c r="P88" s="160"/>
      <c r="Q88" s="160"/>
      <c r="R88" s="158" t="str">
        <f>IFERROR(VLOOKUP(J88,Lists!A:B,2,FALSE),"")</f>
        <v/>
      </c>
      <c r="S88" s="175">
        <v>75</v>
      </c>
      <c r="T88" s="158" t="str">
        <f t="shared" si="11"/>
        <v/>
      </c>
      <c r="U88" s="158" t="str">
        <f>IFERROR(T88&amp;"-"&amp;VLOOKUP(T88,Lists!B:C,2,FALSE),"")</f>
        <v/>
      </c>
      <c r="V88" s="158" t="str">
        <f>IFERROR(INDEX($U$14:$U$203,MATCH(0,INDEX(COUNTIF($V$13:V87,$U$14:$U$203),0,0),0)),"")</f>
        <v/>
      </c>
      <c r="W88" s="159" t="str">
        <f>IFERROR(INDEX($G$14:$G$213,MATCH(0,INDEX(COUNTIF(W$13:$W87,$G$14:$G$213),0,0),0)),"x")</f>
        <v>x</v>
      </c>
      <c r="X88" s="159" t="str">
        <f t="shared" si="15"/>
        <v/>
      </c>
      <c r="Y88" s="159"/>
      <c r="Z88" s="164" t="str">
        <f t="shared" si="13"/>
        <v>|/</v>
      </c>
      <c r="AA88" s="164" t="str">
        <f>IFERROR(INDEX($Z$14:$Z$213,MATCH(0,INDEX(COUNTIF($AA$13:AA87,$Z$14:$Z$213),0,0),0)),"")</f>
        <v/>
      </c>
      <c r="AB88" s="164" t="str">
        <f t="shared" si="16"/>
        <v/>
      </c>
      <c r="AC88" s="164" t="str">
        <f t="shared" si="17"/>
        <v/>
      </c>
      <c r="AD88" s="164" t="str">
        <f t="shared" si="18"/>
        <v/>
      </c>
      <c r="AE88" s="164" t="str">
        <f>IFERROR(VLOOKUP(X88,G87:H213,2,FALSE),"")</f>
        <v/>
      </c>
    </row>
    <row r="89" spans="1:31">
      <c r="A89" s="160">
        <v>76</v>
      </c>
      <c r="B89" s="197"/>
      <c r="C89" s="198" t="s">
        <v>342</v>
      </c>
      <c r="D89" s="199"/>
      <c r="G89" s="202"/>
      <c r="I89" s="202"/>
      <c r="K89" s="179">
        <f t="shared" si="14"/>
        <v>0</v>
      </c>
      <c r="L89" s="160"/>
      <c r="M89" s="190"/>
      <c r="N89" s="281"/>
      <c r="O89" s="189"/>
      <c r="P89" s="160"/>
      <c r="Q89" s="160"/>
      <c r="R89" s="158" t="str">
        <f>IFERROR(VLOOKUP(J89,Lists!A:B,2,FALSE),"")</f>
        <v/>
      </c>
      <c r="S89" s="175">
        <v>76</v>
      </c>
      <c r="T89" s="158" t="str">
        <f t="shared" si="11"/>
        <v/>
      </c>
      <c r="U89" s="158" t="str">
        <f>IFERROR(T89&amp;"-"&amp;VLOOKUP(T89,Lists!B:C,2,FALSE),"")</f>
        <v/>
      </c>
      <c r="V89" s="158" t="str">
        <f>IFERROR(INDEX($U$14:$U$203,MATCH(0,INDEX(COUNTIF($V$13:V88,$U$14:$U$203),0,0),0)),"")</f>
        <v/>
      </c>
      <c r="W89" s="159" t="str">
        <f>IFERROR(INDEX($G$14:$G$213,MATCH(0,INDEX(COUNTIF(W$13:$W88,$G$14:$G$213),0,0),0)),"x")</f>
        <v>x</v>
      </c>
      <c r="X89" s="159" t="str">
        <f t="shared" si="15"/>
        <v/>
      </c>
      <c r="Y89" s="159"/>
      <c r="Z89" s="164" t="str">
        <f t="shared" si="13"/>
        <v>|/</v>
      </c>
      <c r="AA89" s="164" t="str">
        <f>IFERROR(INDEX($Z$14:$Z$213,MATCH(0,INDEX(COUNTIF($AA$13:AA88,$Z$14:$Z$213),0,0),0)),"")</f>
        <v/>
      </c>
      <c r="AB89" s="164" t="str">
        <f t="shared" si="16"/>
        <v/>
      </c>
      <c r="AC89" s="164" t="str">
        <f t="shared" si="17"/>
        <v/>
      </c>
      <c r="AD89" s="164" t="str">
        <f t="shared" si="18"/>
        <v/>
      </c>
      <c r="AE89" s="164" t="str">
        <f>IFERROR(VLOOKUP(X89,G88:H213,2,FALSE),"")</f>
        <v/>
      </c>
    </row>
    <row r="90" spans="1:31">
      <c r="A90" s="160">
        <v>77</v>
      </c>
      <c r="B90" s="197"/>
      <c r="C90" s="198" t="s">
        <v>342</v>
      </c>
      <c r="D90" s="199"/>
      <c r="G90" s="202"/>
      <c r="I90" s="202"/>
      <c r="K90" s="179">
        <f t="shared" si="14"/>
        <v>0</v>
      </c>
      <c r="L90" s="160"/>
      <c r="M90" s="190"/>
      <c r="N90" s="281"/>
      <c r="O90" s="189"/>
      <c r="P90" s="160"/>
      <c r="Q90" s="160"/>
      <c r="R90" s="158" t="str">
        <f>IFERROR(VLOOKUP(J90,Lists!A:B,2,FALSE),"")</f>
        <v/>
      </c>
      <c r="S90" s="175">
        <v>77</v>
      </c>
      <c r="T90" s="158" t="str">
        <f t="shared" si="11"/>
        <v/>
      </c>
      <c r="U90" s="158" t="str">
        <f>IFERROR(T90&amp;"-"&amp;VLOOKUP(T90,Lists!B:C,2,FALSE),"")</f>
        <v/>
      </c>
      <c r="V90" s="158" t="str">
        <f>IFERROR(INDEX($U$14:$U$203,MATCH(0,INDEX(COUNTIF($V$13:V89,$U$14:$U$203),0,0),0)),"")</f>
        <v/>
      </c>
      <c r="W90" s="159" t="str">
        <f>IFERROR(INDEX($G$14:$G$213,MATCH(0,INDEX(COUNTIF(W$13:$W89,$G$14:$G$213),0,0),0)),"x")</f>
        <v>x</v>
      </c>
      <c r="X90" s="159" t="str">
        <f t="shared" si="15"/>
        <v/>
      </c>
      <c r="Y90" s="159"/>
      <c r="Z90" s="164" t="str">
        <f t="shared" si="13"/>
        <v>|/</v>
      </c>
      <c r="AA90" s="164" t="str">
        <f>IFERROR(INDEX($Z$14:$Z$213,MATCH(0,INDEX(COUNTIF($AA$13:AA89,$Z$14:$Z$213),0,0),0)),"")</f>
        <v/>
      </c>
      <c r="AB90" s="164" t="str">
        <f t="shared" si="16"/>
        <v/>
      </c>
      <c r="AC90" s="164" t="str">
        <f t="shared" si="17"/>
        <v/>
      </c>
      <c r="AD90" s="164" t="str">
        <f t="shared" si="18"/>
        <v/>
      </c>
      <c r="AE90" s="164" t="str">
        <f>IFERROR(VLOOKUP(X90,G89:H213,2,FALSE),"")</f>
        <v/>
      </c>
    </row>
    <row r="91" spans="1:31">
      <c r="A91" s="160">
        <v>78</v>
      </c>
      <c r="B91" s="197"/>
      <c r="C91" s="198" t="s">
        <v>342</v>
      </c>
      <c r="D91" s="199"/>
      <c r="G91" s="202"/>
      <c r="I91" s="202"/>
      <c r="K91" s="179">
        <f t="shared" si="14"/>
        <v>0</v>
      </c>
      <c r="L91" s="160"/>
      <c r="M91" s="190"/>
      <c r="N91" s="281"/>
      <c r="O91" s="189"/>
      <c r="P91" s="160"/>
      <c r="Q91" s="160"/>
      <c r="R91" s="158" t="str">
        <f>IFERROR(VLOOKUP(J91,Lists!A:B,2,FALSE),"")</f>
        <v/>
      </c>
      <c r="S91" s="175">
        <v>78</v>
      </c>
      <c r="T91" s="158" t="str">
        <f t="shared" si="11"/>
        <v/>
      </c>
      <c r="U91" s="158" t="str">
        <f>IFERROR(T91&amp;"-"&amp;VLOOKUP(T91,Lists!B:C,2,FALSE),"")</f>
        <v/>
      </c>
      <c r="V91" s="158" t="str">
        <f>IFERROR(INDEX($U$14:$U$203,MATCH(0,INDEX(COUNTIF($V$13:V90,$U$14:$U$203),0,0),0)),"")</f>
        <v/>
      </c>
      <c r="W91" s="159" t="str">
        <f>IFERROR(INDEX($G$14:$G$213,MATCH(0,INDEX(COUNTIF(W$13:$W90,$G$14:$G$213),0,0),0)),"x")</f>
        <v>x</v>
      </c>
      <c r="X91" s="159" t="str">
        <f t="shared" si="15"/>
        <v/>
      </c>
      <c r="Y91" s="159"/>
      <c r="Z91" s="164" t="str">
        <f t="shared" si="13"/>
        <v>|/</v>
      </c>
      <c r="AA91" s="164" t="str">
        <f>IFERROR(INDEX($Z$14:$Z$213,MATCH(0,INDEX(COUNTIF($AA$13:AA90,$Z$14:$Z$213),0,0),0)),"")</f>
        <v/>
      </c>
      <c r="AB91" s="164" t="str">
        <f t="shared" si="16"/>
        <v/>
      </c>
      <c r="AC91" s="164" t="str">
        <f t="shared" si="17"/>
        <v/>
      </c>
      <c r="AD91" s="164" t="str">
        <f t="shared" si="18"/>
        <v/>
      </c>
      <c r="AE91" s="164" t="str">
        <f>IFERROR(VLOOKUP(X91,G90:H213,2,FALSE),"")</f>
        <v/>
      </c>
    </row>
    <row r="92" spans="1:31">
      <c r="A92" s="160">
        <v>79</v>
      </c>
      <c r="B92" s="197"/>
      <c r="C92" s="198" t="s">
        <v>342</v>
      </c>
      <c r="D92" s="199"/>
      <c r="G92" s="202"/>
      <c r="I92" s="202"/>
      <c r="K92" s="179">
        <f t="shared" si="14"/>
        <v>0</v>
      </c>
      <c r="L92" s="160"/>
      <c r="M92" s="190"/>
      <c r="N92" s="281"/>
      <c r="O92" s="189"/>
      <c r="P92" s="160"/>
      <c r="Q92" s="160"/>
      <c r="R92" s="158" t="str">
        <f>IFERROR(VLOOKUP(J92,Lists!A:B,2,FALSE),"")</f>
        <v/>
      </c>
      <c r="S92" s="175">
        <v>79</v>
      </c>
      <c r="T92" s="158" t="str">
        <f t="shared" si="11"/>
        <v/>
      </c>
      <c r="U92" s="158" t="str">
        <f>IFERROR(T92&amp;"-"&amp;VLOOKUP(T92,Lists!B:C,2,FALSE),"")</f>
        <v/>
      </c>
      <c r="V92" s="158" t="str">
        <f>IFERROR(INDEX($U$14:$U$203,MATCH(0,INDEX(COUNTIF($V$13:V91,$U$14:$U$203),0,0),0)),"")</f>
        <v/>
      </c>
      <c r="W92" s="159" t="str">
        <f>IFERROR(INDEX($G$14:$G$213,MATCH(0,INDEX(COUNTIF(W$13:$W91,$G$14:$G$213),0,0),0)),"x")</f>
        <v>x</v>
      </c>
      <c r="X92" s="159" t="str">
        <f t="shared" si="15"/>
        <v/>
      </c>
      <c r="Y92" s="159"/>
      <c r="Z92" s="164" t="str">
        <f t="shared" si="13"/>
        <v>|/</v>
      </c>
      <c r="AA92" s="164" t="str">
        <f>IFERROR(INDEX($Z$14:$Z$213,MATCH(0,INDEX(COUNTIF($AA$13:AA91,$Z$14:$Z$213),0,0),0)),"")</f>
        <v/>
      </c>
      <c r="AB92" s="164" t="str">
        <f t="shared" si="16"/>
        <v/>
      </c>
      <c r="AC92" s="164" t="str">
        <f t="shared" si="17"/>
        <v/>
      </c>
      <c r="AD92" s="164" t="str">
        <f t="shared" si="18"/>
        <v/>
      </c>
      <c r="AE92" s="164" t="str">
        <f>IFERROR(VLOOKUP(X92,G91:H213,2,FALSE),"")</f>
        <v/>
      </c>
    </row>
    <row r="93" spans="1:31">
      <c r="A93" s="160">
        <v>80</v>
      </c>
      <c r="B93" s="197"/>
      <c r="C93" s="198" t="s">
        <v>342</v>
      </c>
      <c r="D93" s="199"/>
      <c r="G93" s="202"/>
      <c r="I93" s="202"/>
      <c r="K93" s="179">
        <f t="shared" si="14"/>
        <v>0</v>
      </c>
      <c r="L93" s="160"/>
      <c r="M93" s="190"/>
      <c r="N93" s="281"/>
      <c r="O93" s="189"/>
      <c r="P93" s="160"/>
      <c r="Q93" s="160"/>
      <c r="R93" s="158" t="str">
        <f>IFERROR(VLOOKUP(J93,Lists!A:B,2,FALSE),"")</f>
        <v/>
      </c>
      <c r="S93" s="175">
        <v>80</v>
      </c>
      <c r="T93" s="158" t="str">
        <f t="shared" si="11"/>
        <v/>
      </c>
      <c r="U93" s="158" t="str">
        <f>IFERROR(T93&amp;"-"&amp;VLOOKUP(T93,Lists!B:C,2,FALSE),"")</f>
        <v/>
      </c>
      <c r="V93" s="158" t="str">
        <f>IFERROR(INDEX($U$14:$U$203,MATCH(0,INDEX(COUNTIF($V$13:V92,$U$14:$U$203),0,0),0)),"")</f>
        <v/>
      </c>
      <c r="W93" s="159" t="str">
        <f>IFERROR(INDEX($G$14:$G$213,MATCH(0,INDEX(COUNTIF(W$13:$W92,$G$14:$G$213),0,0),0)),"x")</f>
        <v>x</v>
      </c>
      <c r="X93" s="159" t="str">
        <f t="shared" si="15"/>
        <v/>
      </c>
      <c r="Y93" s="159"/>
      <c r="Z93" s="164" t="str">
        <f t="shared" si="13"/>
        <v>|/</v>
      </c>
      <c r="AA93" s="164" t="str">
        <f>IFERROR(INDEX($Z$14:$Z$213,MATCH(0,INDEX(COUNTIF($AA$13:AA92,$Z$14:$Z$213),0,0),0)),"")</f>
        <v/>
      </c>
      <c r="AB93" s="164" t="str">
        <f t="shared" si="16"/>
        <v/>
      </c>
      <c r="AC93" s="164" t="str">
        <f t="shared" si="17"/>
        <v/>
      </c>
      <c r="AD93" s="164" t="str">
        <f t="shared" si="18"/>
        <v/>
      </c>
      <c r="AE93" s="164" t="str">
        <f>IFERROR(VLOOKUP(X93,G92:H213,2,FALSE),"")</f>
        <v/>
      </c>
    </row>
    <row r="94" spans="1:31">
      <c r="A94" s="160">
        <v>81</v>
      </c>
      <c r="B94" s="197"/>
      <c r="C94" s="198" t="s">
        <v>342</v>
      </c>
      <c r="D94" s="199"/>
      <c r="G94" s="202"/>
      <c r="I94" s="202"/>
      <c r="K94" s="179">
        <f t="shared" si="14"/>
        <v>0</v>
      </c>
      <c r="L94" s="160"/>
      <c r="M94" s="190"/>
      <c r="N94" s="281"/>
      <c r="O94" s="189"/>
      <c r="P94" s="160"/>
      <c r="Q94" s="160"/>
      <c r="R94" s="158" t="str">
        <f>IFERROR(VLOOKUP(J94,Lists!A:B,2,FALSE),"")</f>
        <v/>
      </c>
      <c r="S94" s="175">
        <v>81</v>
      </c>
      <c r="T94" s="158" t="str">
        <f t="shared" si="11"/>
        <v/>
      </c>
      <c r="U94" s="158" t="str">
        <f>IFERROR(T94&amp;"-"&amp;VLOOKUP(T94,Lists!B:C,2,FALSE),"")</f>
        <v/>
      </c>
      <c r="V94" s="158" t="str">
        <f>IFERROR(INDEX($U$14:$U$203,MATCH(0,INDEX(COUNTIF($V$13:V93,$U$14:$U$203),0,0),0)),"")</f>
        <v/>
      </c>
      <c r="W94" s="159" t="str">
        <f>IFERROR(INDEX($G$14:$G$213,MATCH(0,INDEX(COUNTIF(W$13:$W93,$G$14:$G$213),0,0),0)),"x")</f>
        <v>x</v>
      </c>
      <c r="X94" s="159" t="str">
        <f t="shared" si="15"/>
        <v/>
      </c>
      <c r="Y94" s="159"/>
      <c r="Z94" s="164" t="str">
        <f t="shared" si="13"/>
        <v>|/</v>
      </c>
      <c r="AA94" s="164" t="str">
        <f>IFERROR(INDEX($Z$14:$Z$213,MATCH(0,INDEX(COUNTIF($AA$13:AA93,$Z$14:$Z$213),0,0),0)),"")</f>
        <v/>
      </c>
      <c r="AB94" s="164" t="str">
        <f t="shared" si="16"/>
        <v/>
      </c>
      <c r="AC94" s="164" t="str">
        <f t="shared" si="17"/>
        <v/>
      </c>
      <c r="AD94" s="164" t="str">
        <f t="shared" si="18"/>
        <v/>
      </c>
      <c r="AE94" s="164" t="str">
        <f>IFERROR(VLOOKUP(X94,G93:H213,2,FALSE),"")</f>
        <v/>
      </c>
    </row>
    <row r="95" spans="1:31">
      <c r="A95" s="160">
        <v>82</v>
      </c>
      <c r="B95" s="197"/>
      <c r="C95" s="198" t="s">
        <v>342</v>
      </c>
      <c r="D95" s="199"/>
      <c r="G95" s="202"/>
      <c r="I95" s="202"/>
      <c r="K95" s="179">
        <f t="shared" si="14"/>
        <v>0</v>
      </c>
      <c r="L95" s="160"/>
      <c r="M95" s="190"/>
      <c r="N95" s="281"/>
      <c r="O95" s="189"/>
      <c r="P95" s="160"/>
      <c r="Q95" s="160"/>
      <c r="R95" s="158" t="str">
        <f>IFERROR(VLOOKUP(J95,Lists!A:B,2,FALSE),"")</f>
        <v/>
      </c>
      <c r="S95" s="175">
        <v>82</v>
      </c>
      <c r="T95" s="158" t="str">
        <f t="shared" ref="T95:T158" si="19">IFERROR(SMALL($R$14:$R$213,S95),"")</f>
        <v/>
      </c>
      <c r="U95" s="158" t="str">
        <f>IFERROR(T95&amp;"-"&amp;VLOOKUP(T95,Lists!B:C,2,FALSE),"")</f>
        <v/>
      </c>
      <c r="V95" s="158" t="str">
        <f>IFERROR(INDEX($U$14:$U$203,MATCH(0,INDEX(COUNTIF($V$13:V94,$U$14:$U$203),0,0),0)),"")</f>
        <v/>
      </c>
      <c r="W95" s="159" t="str">
        <f>IFERROR(INDEX($G$14:$G$213,MATCH(0,INDEX(COUNTIF(W$13:$W94,$G$14:$G$213),0,0),0)),"x")</f>
        <v>x</v>
      </c>
      <c r="X95" s="159" t="str">
        <f t="shared" si="15"/>
        <v/>
      </c>
      <c r="Y95" s="159"/>
      <c r="Z95" s="164" t="str">
        <f t="shared" si="13"/>
        <v>|/</v>
      </c>
      <c r="AA95" s="164" t="str">
        <f>IFERROR(INDEX($Z$14:$Z$213,MATCH(0,INDEX(COUNTIF($AA$13:AA94,$Z$14:$Z$213),0,0),0)),"")</f>
        <v/>
      </c>
      <c r="AB95" s="164" t="str">
        <f t="shared" si="16"/>
        <v/>
      </c>
      <c r="AC95" s="164" t="str">
        <f t="shared" si="17"/>
        <v/>
      </c>
      <c r="AD95" s="164" t="str">
        <f t="shared" si="18"/>
        <v/>
      </c>
      <c r="AE95" s="164" t="str">
        <f>IFERROR(VLOOKUP(X95,G94:H213,2,FALSE),"")</f>
        <v/>
      </c>
    </row>
    <row r="96" spans="1:31">
      <c r="A96" s="160">
        <v>83</v>
      </c>
      <c r="B96" s="197"/>
      <c r="C96" s="198" t="s">
        <v>342</v>
      </c>
      <c r="D96" s="199"/>
      <c r="G96" s="202"/>
      <c r="I96" s="202"/>
      <c r="K96" s="179">
        <f t="shared" si="14"/>
        <v>0</v>
      </c>
      <c r="L96" s="160"/>
      <c r="M96" s="190"/>
      <c r="N96" s="281"/>
      <c r="O96" s="189"/>
      <c r="P96" s="160"/>
      <c r="Q96" s="160"/>
      <c r="R96" s="158" t="str">
        <f>IFERROR(VLOOKUP(J96,Lists!A:B,2,FALSE),"")</f>
        <v/>
      </c>
      <c r="S96" s="175">
        <v>83</v>
      </c>
      <c r="T96" s="158" t="str">
        <f t="shared" si="19"/>
        <v/>
      </c>
      <c r="U96" s="158" t="str">
        <f>IFERROR(T96&amp;"-"&amp;VLOOKUP(T96,Lists!B:C,2,FALSE),"")</f>
        <v/>
      </c>
      <c r="V96" s="158" t="str">
        <f>IFERROR(INDEX($U$14:$U$203,MATCH(0,INDEX(COUNTIF($V$13:V95,$U$14:$U$203),0,0),0)),"")</f>
        <v/>
      </c>
      <c r="W96" s="159" t="str">
        <f>IFERROR(INDEX($G$14:$G$213,MATCH(0,INDEX(COUNTIF(W$13:$W95,$G$14:$G$213),0,0),0)),"x")</f>
        <v>x</v>
      </c>
      <c r="X96" s="159" t="str">
        <f t="shared" si="15"/>
        <v/>
      </c>
      <c r="Y96" s="159"/>
      <c r="Z96" s="164" t="str">
        <f t="shared" si="13"/>
        <v>|/</v>
      </c>
      <c r="AA96" s="164" t="str">
        <f>IFERROR(INDEX($Z$14:$Z$213,MATCH(0,INDEX(COUNTIF($AA$13:AA95,$Z$14:$Z$213),0,0),0)),"")</f>
        <v/>
      </c>
      <c r="AB96" s="164" t="str">
        <f t="shared" si="16"/>
        <v/>
      </c>
      <c r="AC96" s="164" t="str">
        <f t="shared" si="17"/>
        <v/>
      </c>
      <c r="AD96" s="164" t="str">
        <f t="shared" si="18"/>
        <v/>
      </c>
      <c r="AE96" s="164" t="str">
        <f>IFERROR(VLOOKUP(X96,G95:H213,2,FALSE),"")</f>
        <v/>
      </c>
    </row>
    <row r="97" spans="1:31">
      <c r="A97" s="160">
        <v>84</v>
      </c>
      <c r="B97" s="197"/>
      <c r="C97" s="198" t="s">
        <v>342</v>
      </c>
      <c r="D97" s="199"/>
      <c r="G97" s="202"/>
      <c r="I97" s="202"/>
      <c r="K97" s="179">
        <f t="shared" si="14"/>
        <v>0</v>
      </c>
      <c r="L97" s="160"/>
      <c r="M97" s="190"/>
      <c r="N97" s="281"/>
      <c r="O97" s="189"/>
      <c r="P97" s="160"/>
      <c r="Q97" s="160"/>
      <c r="R97" s="158" t="str">
        <f>IFERROR(VLOOKUP(J97,Lists!A:B,2,FALSE),"")</f>
        <v/>
      </c>
      <c r="S97" s="175">
        <v>84</v>
      </c>
      <c r="T97" s="158" t="str">
        <f t="shared" si="19"/>
        <v/>
      </c>
      <c r="U97" s="158" t="str">
        <f>IFERROR(T97&amp;"-"&amp;VLOOKUP(T97,Lists!B:C,2,FALSE),"")</f>
        <v/>
      </c>
      <c r="V97" s="158" t="str">
        <f>IFERROR(INDEX($U$14:$U$203,MATCH(0,INDEX(COUNTIF($V$13:V96,$U$14:$U$203),0,0),0)),"")</f>
        <v/>
      </c>
      <c r="W97" s="159" t="str">
        <f>IFERROR(INDEX($G$14:$G$213,MATCH(0,INDEX(COUNTIF(W$13:$W96,$G$14:$G$213),0,0),0)),"x")</f>
        <v>x</v>
      </c>
      <c r="X97" s="159" t="str">
        <f t="shared" si="15"/>
        <v/>
      </c>
      <c r="Y97" s="159"/>
      <c r="Z97" s="164" t="str">
        <f t="shared" si="13"/>
        <v>|/</v>
      </c>
      <c r="AA97" s="164" t="str">
        <f>IFERROR(INDEX($Z$14:$Z$213,MATCH(0,INDEX(COUNTIF($AA$13:AA96,$Z$14:$Z$213),0,0),0)),"")</f>
        <v/>
      </c>
      <c r="AB97" s="164" t="str">
        <f t="shared" si="16"/>
        <v/>
      </c>
      <c r="AC97" s="164" t="str">
        <f t="shared" si="17"/>
        <v/>
      </c>
      <c r="AD97" s="164" t="str">
        <f t="shared" si="18"/>
        <v/>
      </c>
      <c r="AE97" s="164" t="str">
        <f>IFERROR(VLOOKUP(X97,G96:H213,2,FALSE),"")</f>
        <v/>
      </c>
    </row>
    <row r="98" spans="1:31">
      <c r="A98" s="160">
        <v>85</v>
      </c>
      <c r="B98" s="197"/>
      <c r="C98" s="198" t="s">
        <v>342</v>
      </c>
      <c r="D98" s="199"/>
      <c r="G98" s="202"/>
      <c r="I98" s="202"/>
      <c r="K98" s="179">
        <f t="shared" si="14"/>
        <v>0</v>
      </c>
      <c r="L98" s="160"/>
      <c r="M98" s="190"/>
      <c r="N98" s="281"/>
      <c r="O98" s="189"/>
      <c r="P98" s="160"/>
      <c r="Q98" s="160"/>
      <c r="R98" s="158" t="str">
        <f>IFERROR(VLOOKUP(J98,Lists!A:B,2,FALSE),"")</f>
        <v/>
      </c>
      <c r="S98" s="175">
        <v>85</v>
      </c>
      <c r="T98" s="158" t="str">
        <f t="shared" si="19"/>
        <v/>
      </c>
      <c r="U98" s="158" t="str">
        <f>IFERROR(T98&amp;"-"&amp;VLOOKUP(T98,Lists!B:C,2,FALSE),"")</f>
        <v/>
      </c>
      <c r="V98" s="158" t="str">
        <f>IFERROR(INDEX($U$14:$U$203,MATCH(0,INDEX(COUNTIF($V$13:V97,$U$14:$U$203),0,0),0)),"")</f>
        <v/>
      </c>
      <c r="W98" s="159" t="str">
        <f>IFERROR(INDEX($G$14:$G$213,MATCH(0,INDEX(COUNTIF(W$13:$W97,$G$14:$G$213),0,0),0)),"x")</f>
        <v>x</v>
      </c>
      <c r="X98" s="159" t="str">
        <f t="shared" si="15"/>
        <v/>
      </c>
      <c r="Y98" s="159"/>
      <c r="Z98" s="164" t="str">
        <f t="shared" si="13"/>
        <v>|/</v>
      </c>
      <c r="AA98" s="164" t="str">
        <f>IFERROR(INDEX($Z$14:$Z$213,MATCH(0,INDEX(COUNTIF($AA$13:AA97,$Z$14:$Z$213),0,0),0)),"")</f>
        <v/>
      </c>
      <c r="AB98" s="164" t="str">
        <f t="shared" si="16"/>
        <v/>
      </c>
      <c r="AC98" s="164" t="str">
        <f t="shared" si="17"/>
        <v/>
      </c>
      <c r="AD98" s="164" t="str">
        <f t="shared" si="18"/>
        <v/>
      </c>
      <c r="AE98" s="164" t="str">
        <f>IFERROR(VLOOKUP(X98,G97:H213,2,FALSE),"")</f>
        <v/>
      </c>
    </row>
    <row r="99" spans="1:31">
      <c r="A99" s="160">
        <v>86</v>
      </c>
      <c r="B99" s="197"/>
      <c r="C99" s="198" t="s">
        <v>342</v>
      </c>
      <c r="D99" s="199"/>
      <c r="G99" s="202"/>
      <c r="I99" s="202"/>
      <c r="K99" s="179">
        <f t="shared" si="14"/>
        <v>0</v>
      </c>
      <c r="L99" s="160"/>
      <c r="M99" s="190"/>
      <c r="N99" s="281"/>
      <c r="O99" s="189"/>
      <c r="P99" s="160"/>
      <c r="Q99" s="160"/>
      <c r="R99" s="158" t="str">
        <f>IFERROR(VLOOKUP(J99,Lists!A:B,2,FALSE),"")</f>
        <v/>
      </c>
      <c r="S99" s="175">
        <v>86</v>
      </c>
      <c r="T99" s="158" t="str">
        <f t="shared" si="19"/>
        <v/>
      </c>
      <c r="U99" s="158" t="str">
        <f>IFERROR(T99&amp;"-"&amp;VLOOKUP(T99,Lists!B:C,2,FALSE),"")</f>
        <v/>
      </c>
      <c r="V99" s="158" t="str">
        <f>IFERROR(INDEX($U$14:$U$203,MATCH(0,INDEX(COUNTIF($V$13:V98,$U$14:$U$203),0,0),0)),"")</f>
        <v/>
      </c>
      <c r="W99" s="159" t="str">
        <f>IFERROR(INDEX($G$14:$G$213,MATCH(0,INDEX(COUNTIF(W$13:$W98,$G$14:$G$213),0,0),0)),"x")</f>
        <v>x</v>
      </c>
      <c r="X99" s="159" t="str">
        <f t="shared" si="15"/>
        <v/>
      </c>
      <c r="Y99" s="159"/>
      <c r="Z99" s="164" t="str">
        <f t="shared" si="13"/>
        <v>|/</v>
      </c>
      <c r="AA99" s="164" t="str">
        <f>IFERROR(INDEX($Z$14:$Z$213,MATCH(0,INDEX(COUNTIF($AA$13:AA98,$Z$14:$Z$213),0,0),0)),"")</f>
        <v/>
      </c>
      <c r="AB99" s="164" t="str">
        <f t="shared" si="16"/>
        <v/>
      </c>
      <c r="AC99" s="164" t="str">
        <f t="shared" si="17"/>
        <v/>
      </c>
      <c r="AD99" s="164" t="str">
        <f t="shared" si="18"/>
        <v/>
      </c>
      <c r="AE99" s="164" t="str">
        <f>IFERROR(VLOOKUP(X99,G98:H213,2,FALSE),"")</f>
        <v/>
      </c>
    </row>
    <row r="100" spans="1:31">
      <c r="A100" s="160">
        <v>87</v>
      </c>
      <c r="B100" s="197"/>
      <c r="C100" s="198" t="s">
        <v>342</v>
      </c>
      <c r="D100" s="199"/>
      <c r="G100" s="202"/>
      <c r="I100" s="202"/>
      <c r="K100" s="179">
        <f t="shared" si="14"/>
        <v>0</v>
      </c>
      <c r="L100" s="160"/>
      <c r="M100" s="190"/>
      <c r="N100" s="281"/>
      <c r="O100" s="189"/>
      <c r="P100" s="160"/>
      <c r="Q100" s="160"/>
      <c r="R100" s="158" t="str">
        <f>IFERROR(VLOOKUP(J100,Lists!A:B,2,FALSE),"")</f>
        <v/>
      </c>
      <c r="S100" s="175">
        <v>87</v>
      </c>
      <c r="T100" s="158" t="str">
        <f t="shared" si="19"/>
        <v/>
      </c>
      <c r="U100" s="158" t="str">
        <f>IFERROR(T100&amp;"-"&amp;VLOOKUP(T100,Lists!B:C,2,FALSE),"")</f>
        <v/>
      </c>
      <c r="V100" s="158" t="str">
        <f>IFERROR(INDEX($U$14:$U$203,MATCH(0,INDEX(COUNTIF($V$13:V99,$U$14:$U$203),0,0),0)),"")</f>
        <v/>
      </c>
      <c r="W100" s="159" t="str">
        <f>IFERROR(INDEX($G$14:$G$213,MATCH(0,INDEX(COUNTIF(W$13:$W99,$G$14:$G$213),0,0),0)),"x")</f>
        <v>x</v>
      </c>
      <c r="X100" s="159" t="str">
        <f t="shared" si="15"/>
        <v/>
      </c>
      <c r="Y100" s="159"/>
      <c r="Z100" s="164" t="str">
        <f t="shared" si="13"/>
        <v>|/</v>
      </c>
      <c r="AA100" s="164" t="str">
        <f>IFERROR(INDEX($Z$14:$Z$213,MATCH(0,INDEX(COUNTIF($AA$13:AA99,$Z$14:$Z$213),0,0),0)),"")</f>
        <v/>
      </c>
      <c r="AB100" s="164" t="str">
        <f t="shared" si="16"/>
        <v/>
      </c>
      <c r="AC100" s="164" t="str">
        <f t="shared" si="17"/>
        <v/>
      </c>
      <c r="AD100" s="164" t="str">
        <f t="shared" si="18"/>
        <v/>
      </c>
      <c r="AE100" s="164" t="str">
        <f>IFERROR(VLOOKUP(X100,G99:H213,2,FALSE),"")</f>
        <v/>
      </c>
    </row>
    <row r="101" spans="1:31">
      <c r="A101" s="160">
        <v>88</v>
      </c>
      <c r="B101" s="197"/>
      <c r="C101" s="198" t="s">
        <v>342</v>
      </c>
      <c r="D101" s="199"/>
      <c r="G101" s="202"/>
      <c r="I101" s="202"/>
      <c r="K101" s="179">
        <f t="shared" si="14"/>
        <v>0</v>
      </c>
      <c r="L101" s="160"/>
      <c r="M101" s="190"/>
      <c r="N101" s="281"/>
      <c r="O101" s="189"/>
      <c r="P101" s="160"/>
      <c r="Q101" s="160"/>
      <c r="R101" s="158" t="str">
        <f>IFERROR(VLOOKUP(J101,Lists!A:B,2,FALSE),"")</f>
        <v/>
      </c>
      <c r="S101" s="175">
        <v>88</v>
      </c>
      <c r="T101" s="158" t="str">
        <f t="shared" si="19"/>
        <v/>
      </c>
      <c r="U101" s="158" t="str">
        <f>IFERROR(T101&amp;"-"&amp;VLOOKUP(T101,Lists!B:C,2,FALSE),"")</f>
        <v/>
      </c>
      <c r="V101" s="158" t="str">
        <f>IFERROR(INDEX($U$14:$U$203,MATCH(0,INDEX(COUNTIF($V$13:V100,$U$14:$U$203),0,0),0)),"")</f>
        <v/>
      </c>
      <c r="W101" s="159" t="str">
        <f>IFERROR(INDEX($G$14:$G$213,MATCH(0,INDEX(COUNTIF(W$13:$W100,$G$14:$G$213),0,0),0)),"x")</f>
        <v>x</v>
      </c>
      <c r="X101" s="159" t="str">
        <f t="shared" si="15"/>
        <v/>
      </c>
      <c r="Y101" s="159"/>
      <c r="Z101" s="164" t="str">
        <f t="shared" si="13"/>
        <v>|/</v>
      </c>
      <c r="AA101" s="164" t="str">
        <f>IFERROR(INDEX($Z$14:$Z$213,MATCH(0,INDEX(COUNTIF($AA$13:AA100,$Z$14:$Z$213),0,0),0)),"")</f>
        <v/>
      </c>
      <c r="AB101" s="164" t="str">
        <f t="shared" si="16"/>
        <v/>
      </c>
      <c r="AC101" s="164" t="str">
        <f t="shared" si="17"/>
        <v/>
      </c>
      <c r="AD101" s="164" t="str">
        <f t="shared" si="18"/>
        <v/>
      </c>
      <c r="AE101" s="164" t="str">
        <f>IFERROR(VLOOKUP(X101,G100:H213,2,FALSE),"")</f>
        <v/>
      </c>
    </row>
    <row r="102" spans="1:31">
      <c r="A102" s="160">
        <v>89</v>
      </c>
      <c r="B102" s="197"/>
      <c r="C102" s="198" t="s">
        <v>342</v>
      </c>
      <c r="D102" s="199"/>
      <c r="G102" s="202"/>
      <c r="I102" s="202"/>
      <c r="K102" s="179">
        <f t="shared" si="14"/>
        <v>0</v>
      </c>
      <c r="L102" s="160"/>
      <c r="M102" s="190"/>
      <c r="N102" s="281"/>
      <c r="O102" s="189"/>
      <c r="P102" s="160"/>
      <c r="Q102" s="160"/>
      <c r="R102" s="158" t="str">
        <f>IFERROR(VLOOKUP(J102,Lists!A:B,2,FALSE),"")</f>
        <v/>
      </c>
      <c r="S102" s="175">
        <v>89</v>
      </c>
      <c r="T102" s="158" t="str">
        <f t="shared" si="19"/>
        <v/>
      </c>
      <c r="U102" s="158" t="str">
        <f>IFERROR(T102&amp;"-"&amp;VLOOKUP(T102,Lists!B:C,2,FALSE),"")</f>
        <v/>
      </c>
      <c r="V102" s="158" t="str">
        <f>IFERROR(INDEX($U$14:$U$203,MATCH(0,INDEX(COUNTIF($V$13:V101,$U$14:$U$203),0,0),0)),"")</f>
        <v/>
      </c>
      <c r="W102" s="159" t="str">
        <f>IFERROR(INDEX($G$14:$G$213,MATCH(0,INDEX(COUNTIF(W$13:$W101,$G$14:$G$213),0,0),0)),"x")</f>
        <v>x</v>
      </c>
      <c r="X102" s="159" t="str">
        <f t="shared" si="15"/>
        <v/>
      </c>
      <c r="Y102" s="159"/>
      <c r="Z102" s="164" t="str">
        <f t="shared" si="13"/>
        <v>|/</v>
      </c>
      <c r="AA102" s="164" t="str">
        <f>IFERROR(INDEX($Z$14:$Z$213,MATCH(0,INDEX(COUNTIF($AA$13:AA101,$Z$14:$Z$213),0,0),0)),"")</f>
        <v/>
      </c>
      <c r="AB102" s="164" t="str">
        <f t="shared" si="16"/>
        <v/>
      </c>
      <c r="AC102" s="164" t="str">
        <f t="shared" si="17"/>
        <v/>
      </c>
      <c r="AD102" s="164" t="str">
        <f t="shared" si="18"/>
        <v/>
      </c>
      <c r="AE102" s="164" t="str">
        <f>IFERROR(VLOOKUP(X102,G101:H213,2,FALSE),"")</f>
        <v/>
      </c>
    </row>
    <row r="103" spans="1:31">
      <c r="A103" s="160">
        <v>90</v>
      </c>
      <c r="B103" s="197"/>
      <c r="C103" s="198" t="s">
        <v>342</v>
      </c>
      <c r="D103" s="199"/>
      <c r="G103" s="202"/>
      <c r="I103" s="202"/>
      <c r="K103" s="179">
        <f t="shared" si="14"/>
        <v>0</v>
      </c>
      <c r="L103" s="160"/>
      <c r="M103" s="190"/>
      <c r="N103" s="281"/>
      <c r="O103" s="189"/>
      <c r="P103" s="160"/>
      <c r="Q103" s="160"/>
      <c r="R103" s="158" t="str">
        <f>IFERROR(VLOOKUP(J103,Lists!A:B,2,FALSE),"")</f>
        <v/>
      </c>
      <c r="S103" s="175">
        <v>90</v>
      </c>
      <c r="T103" s="158" t="str">
        <f t="shared" si="19"/>
        <v/>
      </c>
      <c r="U103" s="158" t="str">
        <f>IFERROR(T103&amp;"-"&amp;VLOOKUP(T103,Lists!B:C,2,FALSE),"")</f>
        <v/>
      </c>
      <c r="V103" s="158" t="str">
        <f>IFERROR(INDEX($U$14:$U$203,MATCH(0,INDEX(COUNTIF($V$13:V102,$U$14:$U$203),0,0),0)),"")</f>
        <v/>
      </c>
      <c r="W103" s="159" t="str">
        <f>IFERROR(INDEX($G$14:$G$213,MATCH(0,INDEX(COUNTIF(W$13:$W102,$G$14:$G$213),0,0),0)),"x")</f>
        <v>x</v>
      </c>
      <c r="X103" s="159" t="str">
        <f t="shared" si="15"/>
        <v/>
      </c>
      <c r="Y103" s="159"/>
      <c r="Z103" s="164" t="str">
        <f t="shared" si="13"/>
        <v>|/</v>
      </c>
      <c r="AA103" s="164" t="str">
        <f>IFERROR(INDEX($Z$14:$Z$213,MATCH(0,INDEX(COUNTIF($AA$13:AA102,$Z$14:$Z$213),0,0),0)),"")</f>
        <v/>
      </c>
      <c r="AB103" s="164" t="str">
        <f t="shared" si="16"/>
        <v/>
      </c>
      <c r="AC103" s="164" t="str">
        <f t="shared" si="17"/>
        <v/>
      </c>
      <c r="AD103" s="164" t="str">
        <f t="shared" si="18"/>
        <v/>
      </c>
      <c r="AE103" s="164" t="str">
        <f>IFERROR(VLOOKUP(X103,G102:H213,2,FALSE),"")</f>
        <v/>
      </c>
    </row>
    <row r="104" spans="1:31">
      <c r="A104" s="160">
        <v>91</v>
      </c>
      <c r="B104" s="197"/>
      <c r="C104" s="198" t="s">
        <v>342</v>
      </c>
      <c r="D104" s="199"/>
      <c r="G104" s="202"/>
      <c r="I104" s="202"/>
      <c r="K104" s="179">
        <f t="shared" si="14"/>
        <v>0</v>
      </c>
      <c r="L104" s="160"/>
      <c r="M104" s="190"/>
      <c r="N104" s="281"/>
      <c r="O104" s="189"/>
      <c r="P104" s="160"/>
      <c r="Q104" s="160"/>
      <c r="R104" s="158" t="str">
        <f>IFERROR(VLOOKUP(J104,Lists!A:B,2,FALSE),"")</f>
        <v/>
      </c>
      <c r="S104" s="175">
        <v>91</v>
      </c>
      <c r="T104" s="158" t="str">
        <f t="shared" si="19"/>
        <v/>
      </c>
      <c r="U104" s="158" t="str">
        <f>IFERROR(T104&amp;"-"&amp;VLOOKUP(T104,Lists!B:C,2,FALSE),"")</f>
        <v/>
      </c>
      <c r="V104" s="158" t="str">
        <f>IFERROR(INDEX($U$14:$U$203,MATCH(0,INDEX(COUNTIF($V$13:V103,$U$14:$U$203),0,0),0)),"")</f>
        <v/>
      </c>
      <c r="W104" s="159" t="str">
        <f>IFERROR(INDEX($G$14:$G$213,MATCH(0,INDEX(COUNTIF(W$13:$W103,$G$14:$G$213),0,0),0)),"x")</f>
        <v>x</v>
      </c>
      <c r="X104" s="159" t="str">
        <f t="shared" si="15"/>
        <v/>
      </c>
      <c r="Y104" s="159"/>
      <c r="Z104" s="164" t="str">
        <f t="shared" si="13"/>
        <v>|/</v>
      </c>
      <c r="AA104" s="164" t="str">
        <f>IFERROR(INDEX($Z$14:$Z$213,MATCH(0,INDEX(COUNTIF($AA$13:AA103,$Z$14:$Z$213),0,0),0)),"")</f>
        <v/>
      </c>
      <c r="AB104" s="164" t="str">
        <f t="shared" si="16"/>
        <v/>
      </c>
      <c r="AC104" s="164" t="str">
        <f t="shared" si="17"/>
        <v/>
      </c>
      <c r="AD104" s="164" t="str">
        <f t="shared" si="18"/>
        <v/>
      </c>
      <c r="AE104" s="164" t="str">
        <f>IFERROR(VLOOKUP(X104,G103:H213,2,FALSE),"")</f>
        <v/>
      </c>
    </row>
    <row r="105" spans="1:31">
      <c r="A105" s="160">
        <v>92</v>
      </c>
      <c r="B105" s="197"/>
      <c r="C105" s="198" t="s">
        <v>342</v>
      </c>
      <c r="D105" s="199"/>
      <c r="G105" s="202"/>
      <c r="I105" s="202"/>
      <c r="K105" s="179">
        <f t="shared" si="14"/>
        <v>0</v>
      </c>
      <c r="L105" s="160"/>
      <c r="M105" s="190"/>
      <c r="N105" s="281"/>
      <c r="O105" s="189"/>
      <c r="P105" s="160"/>
      <c r="Q105" s="160"/>
      <c r="R105" s="158" t="str">
        <f>IFERROR(VLOOKUP(J105,Lists!A:B,2,FALSE),"")</f>
        <v/>
      </c>
      <c r="S105" s="175">
        <v>92</v>
      </c>
      <c r="T105" s="158" t="str">
        <f t="shared" si="19"/>
        <v/>
      </c>
      <c r="U105" s="158" t="str">
        <f>IFERROR(T105&amp;"-"&amp;VLOOKUP(T105,Lists!B:C,2,FALSE),"")</f>
        <v/>
      </c>
      <c r="V105" s="158" t="str">
        <f>IFERROR(INDEX($U$14:$U$203,MATCH(0,INDEX(COUNTIF($V$13:V104,$U$14:$U$203),0,0),0)),"")</f>
        <v/>
      </c>
      <c r="W105" s="159" t="str">
        <f>IFERROR(INDEX($G$14:$G$213,MATCH(0,INDEX(COUNTIF(W$13:$W104,$G$14:$G$213),0,0),0)),"x")</f>
        <v>x</v>
      </c>
      <c r="X105" s="159" t="str">
        <f t="shared" si="15"/>
        <v/>
      </c>
      <c r="Y105" s="159"/>
      <c r="Z105" s="164" t="str">
        <f t="shared" si="13"/>
        <v>|/</v>
      </c>
      <c r="AA105" s="164" t="str">
        <f>IFERROR(INDEX($Z$14:$Z$213,MATCH(0,INDEX(COUNTIF($AA$13:AA104,$Z$14:$Z$213),0,0),0)),"")</f>
        <v/>
      </c>
      <c r="AB105" s="164" t="str">
        <f t="shared" si="16"/>
        <v/>
      </c>
      <c r="AC105" s="164" t="str">
        <f t="shared" si="17"/>
        <v/>
      </c>
      <c r="AD105" s="164" t="str">
        <f t="shared" si="18"/>
        <v/>
      </c>
      <c r="AE105" s="164" t="str">
        <f>IFERROR(VLOOKUP(X105,G104:H213,2,FALSE),"")</f>
        <v/>
      </c>
    </row>
    <row r="106" spans="1:31">
      <c r="A106" s="160">
        <v>93</v>
      </c>
      <c r="B106" s="197"/>
      <c r="C106" s="198" t="s">
        <v>342</v>
      </c>
      <c r="D106" s="199"/>
      <c r="G106" s="202"/>
      <c r="I106" s="202"/>
      <c r="K106" s="179">
        <f t="shared" si="14"/>
        <v>0</v>
      </c>
      <c r="L106" s="160"/>
      <c r="M106" s="190"/>
      <c r="N106" s="281"/>
      <c r="O106" s="189"/>
      <c r="P106" s="160"/>
      <c r="Q106" s="160"/>
      <c r="R106" s="158" t="str">
        <f>IFERROR(VLOOKUP(J106,Lists!A:B,2,FALSE),"")</f>
        <v/>
      </c>
      <c r="S106" s="175">
        <v>93</v>
      </c>
      <c r="T106" s="158" t="str">
        <f t="shared" si="19"/>
        <v/>
      </c>
      <c r="U106" s="158" t="str">
        <f>IFERROR(T106&amp;"-"&amp;VLOOKUP(T106,Lists!B:C,2,FALSE),"")</f>
        <v/>
      </c>
      <c r="V106" s="158" t="str">
        <f>IFERROR(INDEX($U$14:$U$203,MATCH(0,INDEX(COUNTIF($V$13:V105,$U$14:$U$203),0,0),0)),"")</f>
        <v/>
      </c>
      <c r="W106" s="159" t="str">
        <f>IFERROR(INDEX($G$14:$G$213,MATCH(0,INDEX(COUNTIF(W$13:$W105,$G$14:$G$213),0,0),0)),"x")</f>
        <v>x</v>
      </c>
      <c r="X106" s="159" t="str">
        <f t="shared" si="15"/>
        <v/>
      </c>
      <c r="Y106" s="159"/>
      <c r="Z106" s="164" t="str">
        <f t="shared" si="13"/>
        <v>|/</v>
      </c>
      <c r="AA106" s="164" t="str">
        <f>IFERROR(INDEX($Z$14:$Z$213,MATCH(0,INDEX(COUNTIF($AA$13:AA105,$Z$14:$Z$213),0,0),0)),"")</f>
        <v/>
      </c>
      <c r="AB106" s="164" t="str">
        <f t="shared" si="16"/>
        <v/>
      </c>
      <c r="AC106" s="164" t="str">
        <f t="shared" si="17"/>
        <v/>
      </c>
      <c r="AD106" s="164" t="str">
        <f t="shared" si="18"/>
        <v/>
      </c>
      <c r="AE106" s="164" t="str">
        <f>IFERROR(VLOOKUP(X106,G105:H213,2,FALSE),"")</f>
        <v/>
      </c>
    </row>
    <row r="107" spans="1:31">
      <c r="A107" s="160">
        <v>94</v>
      </c>
      <c r="B107" s="197"/>
      <c r="C107" s="198" t="s">
        <v>342</v>
      </c>
      <c r="D107" s="199"/>
      <c r="G107" s="202"/>
      <c r="I107" s="202"/>
      <c r="K107" s="179">
        <f t="shared" si="14"/>
        <v>0</v>
      </c>
      <c r="L107" s="160"/>
      <c r="M107" s="190"/>
      <c r="N107" s="281"/>
      <c r="O107" s="189"/>
      <c r="P107" s="160"/>
      <c r="Q107" s="160"/>
      <c r="R107" s="158" t="str">
        <f>IFERROR(VLOOKUP(J107,Lists!A:B,2,FALSE),"")</f>
        <v/>
      </c>
      <c r="S107" s="175">
        <v>94</v>
      </c>
      <c r="T107" s="158" t="str">
        <f t="shared" si="19"/>
        <v/>
      </c>
      <c r="U107" s="158" t="str">
        <f>IFERROR(T107&amp;"-"&amp;VLOOKUP(T107,Lists!B:C,2,FALSE),"")</f>
        <v/>
      </c>
      <c r="V107" s="158" t="str">
        <f>IFERROR(INDEX($U$14:$U$203,MATCH(0,INDEX(COUNTIF($V$13:V106,$U$14:$U$203),0,0),0)),"")</f>
        <v/>
      </c>
      <c r="W107" s="159" t="str">
        <f>IFERROR(INDEX($G$14:$G$213,MATCH(0,INDEX(COUNTIF(W$13:$W106,$G$14:$G$213),0,0),0)),"x")</f>
        <v>x</v>
      </c>
      <c r="X107" s="159" t="str">
        <f t="shared" si="15"/>
        <v/>
      </c>
      <c r="Y107" s="159"/>
      <c r="Z107" s="164" t="str">
        <f t="shared" si="13"/>
        <v>|/</v>
      </c>
      <c r="AA107" s="164" t="str">
        <f>IFERROR(INDEX($Z$14:$Z$213,MATCH(0,INDEX(COUNTIF($AA$13:AA106,$Z$14:$Z$213),0,0),0)),"")</f>
        <v/>
      </c>
      <c r="AB107" s="164" t="str">
        <f t="shared" si="16"/>
        <v/>
      </c>
      <c r="AC107" s="164" t="str">
        <f t="shared" si="17"/>
        <v/>
      </c>
      <c r="AD107" s="164" t="str">
        <f t="shared" si="18"/>
        <v/>
      </c>
      <c r="AE107" s="164" t="str">
        <f>IFERROR(VLOOKUP(X107,G106:H213,2,FALSE),"")</f>
        <v/>
      </c>
    </row>
    <row r="108" spans="1:31">
      <c r="A108" s="160">
        <v>95</v>
      </c>
      <c r="B108" s="197"/>
      <c r="C108" s="198" t="s">
        <v>342</v>
      </c>
      <c r="D108" s="199"/>
      <c r="G108" s="202"/>
      <c r="I108" s="202"/>
      <c r="K108" s="179">
        <f t="shared" si="14"/>
        <v>0</v>
      </c>
      <c r="L108" s="160"/>
      <c r="M108" s="190"/>
      <c r="N108" s="281"/>
      <c r="O108" s="189"/>
      <c r="P108" s="160"/>
      <c r="Q108" s="160"/>
      <c r="R108" s="158" t="str">
        <f>IFERROR(VLOOKUP(J108,Lists!A:B,2,FALSE),"")</f>
        <v/>
      </c>
      <c r="S108" s="175">
        <v>95</v>
      </c>
      <c r="T108" s="158" t="str">
        <f t="shared" si="19"/>
        <v/>
      </c>
      <c r="U108" s="158" t="str">
        <f>IFERROR(T108&amp;"-"&amp;VLOOKUP(T108,Lists!B:C,2,FALSE),"")</f>
        <v/>
      </c>
      <c r="V108" s="158" t="str">
        <f>IFERROR(INDEX($U$14:$U$203,MATCH(0,INDEX(COUNTIF($V$13:V107,$U$14:$U$203),0,0),0)),"")</f>
        <v/>
      </c>
      <c r="W108" s="159" t="str">
        <f>IFERROR(INDEX($G$14:$G$213,MATCH(0,INDEX(COUNTIF(W$13:$W107,$G$14:$G$213),0,0),0)),"x")</f>
        <v>x</v>
      </c>
      <c r="X108" s="159" t="str">
        <f t="shared" si="15"/>
        <v/>
      </c>
      <c r="Y108" s="159"/>
      <c r="Z108" s="164" t="str">
        <f t="shared" si="13"/>
        <v>|/</v>
      </c>
      <c r="AA108" s="164" t="str">
        <f>IFERROR(INDEX($Z$14:$Z$213,MATCH(0,INDEX(COUNTIF($AA$13:AA107,$Z$14:$Z$213),0,0),0)),"")</f>
        <v/>
      </c>
      <c r="AB108" s="164" t="str">
        <f t="shared" si="16"/>
        <v/>
      </c>
      <c r="AC108" s="164" t="str">
        <f t="shared" si="17"/>
        <v/>
      </c>
      <c r="AD108" s="164" t="str">
        <f t="shared" si="18"/>
        <v/>
      </c>
      <c r="AE108" s="164" t="str">
        <f>IFERROR(VLOOKUP(X108,G107:H213,2,FALSE),"")</f>
        <v/>
      </c>
    </row>
    <row r="109" spans="1:31">
      <c r="A109" s="160">
        <v>96</v>
      </c>
      <c r="B109" s="197"/>
      <c r="C109" s="198" t="s">
        <v>342</v>
      </c>
      <c r="D109" s="199"/>
      <c r="G109" s="202"/>
      <c r="I109" s="202"/>
      <c r="K109" s="179">
        <f t="shared" si="14"/>
        <v>0</v>
      </c>
      <c r="L109" s="160"/>
      <c r="M109" s="190"/>
      <c r="N109" s="281"/>
      <c r="O109" s="189"/>
      <c r="P109" s="160"/>
      <c r="Q109" s="160"/>
      <c r="R109" s="158" t="str">
        <f>IFERROR(VLOOKUP(J109,Lists!A:B,2,FALSE),"")</f>
        <v/>
      </c>
      <c r="S109" s="175">
        <v>96</v>
      </c>
      <c r="T109" s="158" t="str">
        <f t="shared" si="19"/>
        <v/>
      </c>
      <c r="U109" s="158" t="str">
        <f>IFERROR(T109&amp;"-"&amp;VLOOKUP(T109,Lists!B:C,2,FALSE),"")</f>
        <v/>
      </c>
      <c r="V109" s="158" t="str">
        <f>IFERROR(INDEX($U$14:$U$203,MATCH(0,INDEX(COUNTIF($V$13:V108,$U$14:$U$203),0,0),0)),"")</f>
        <v/>
      </c>
      <c r="W109" s="159" t="str">
        <f>IFERROR(INDEX($G$14:$G$213,MATCH(0,INDEX(COUNTIF(W$13:$W108,$G$14:$G$213),0,0),0)),"x")</f>
        <v>x</v>
      </c>
      <c r="X109" s="159" t="str">
        <f t="shared" si="15"/>
        <v/>
      </c>
      <c r="Y109" s="159"/>
      <c r="Z109" s="164" t="str">
        <f t="shared" si="13"/>
        <v>|/</v>
      </c>
      <c r="AA109" s="164" t="str">
        <f>IFERROR(INDEX($Z$14:$Z$213,MATCH(0,INDEX(COUNTIF($AA$13:AA108,$Z$14:$Z$213),0,0),0)),"")</f>
        <v/>
      </c>
      <c r="AB109" s="164" t="str">
        <f t="shared" si="16"/>
        <v/>
      </c>
      <c r="AC109" s="164" t="str">
        <f t="shared" si="17"/>
        <v/>
      </c>
      <c r="AD109" s="164" t="str">
        <f t="shared" si="18"/>
        <v/>
      </c>
      <c r="AE109" s="164" t="str">
        <f>IFERROR(VLOOKUP(X109,G108:H213,2,FALSE),"")</f>
        <v/>
      </c>
    </row>
    <row r="110" spans="1:31">
      <c r="A110" s="160">
        <v>97</v>
      </c>
      <c r="B110" s="197"/>
      <c r="C110" s="198" t="s">
        <v>342</v>
      </c>
      <c r="D110" s="199"/>
      <c r="G110" s="202"/>
      <c r="I110" s="202"/>
      <c r="K110" s="179">
        <f t="shared" si="14"/>
        <v>0</v>
      </c>
      <c r="L110" s="160"/>
      <c r="M110" s="190"/>
      <c r="N110" s="281"/>
      <c r="O110" s="189"/>
      <c r="P110" s="160"/>
      <c r="Q110" s="160"/>
      <c r="R110" s="158" t="str">
        <f>IFERROR(VLOOKUP(J110,Lists!A:B,2,FALSE),"")</f>
        <v/>
      </c>
      <c r="S110" s="175">
        <v>97</v>
      </c>
      <c r="T110" s="158" t="str">
        <f t="shared" si="19"/>
        <v/>
      </c>
      <c r="U110" s="158" t="str">
        <f>IFERROR(T110&amp;"-"&amp;VLOOKUP(T110,Lists!B:C,2,FALSE),"")</f>
        <v/>
      </c>
      <c r="V110" s="158" t="str">
        <f>IFERROR(INDEX($U$14:$U$203,MATCH(0,INDEX(COUNTIF($V$13:V109,$U$14:$U$203),0,0),0)),"")</f>
        <v/>
      </c>
      <c r="W110" s="159" t="str">
        <f>IFERROR(INDEX($G$14:$G$213,MATCH(0,INDEX(COUNTIF(W$13:$W109,$G$14:$G$213),0,0),0)),"x")</f>
        <v>x</v>
      </c>
      <c r="X110" s="159" t="str">
        <f t="shared" si="15"/>
        <v/>
      </c>
      <c r="Y110" s="159"/>
      <c r="Z110" s="164" t="str">
        <f t="shared" ref="Z110:Z141" si="20">G110&amp;"|"&amp;I110&amp;"/"&amp;E110</f>
        <v>|/</v>
      </c>
      <c r="AA110" s="164" t="str">
        <f>IFERROR(INDEX($Z$14:$Z$213,MATCH(0,INDEX(COUNTIF($AA$13:AA109,$Z$14:$Z$213),0,0),0)),"")</f>
        <v/>
      </c>
      <c r="AB110" s="164" t="str">
        <f t="shared" si="16"/>
        <v/>
      </c>
      <c r="AC110" s="164" t="str">
        <f t="shared" si="17"/>
        <v/>
      </c>
      <c r="AD110" s="164" t="str">
        <f t="shared" si="18"/>
        <v/>
      </c>
      <c r="AE110" s="164" t="str">
        <f>IFERROR(VLOOKUP(X110,G109:H213,2,FALSE),"")</f>
        <v/>
      </c>
    </row>
    <row r="111" spans="1:31">
      <c r="A111" s="160">
        <v>98</v>
      </c>
      <c r="B111" s="197"/>
      <c r="C111" s="198" t="s">
        <v>342</v>
      </c>
      <c r="D111" s="199"/>
      <c r="G111" s="202"/>
      <c r="I111" s="202"/>
      <c r="K111" s="179">
        <f t="shared" si="14"/>
        <v>0</v>
      </c>
      <c r="L111" s="160"/>
      <c r="M111" s="190"/>
      <c r="N111" s="281"/>
      <c r="O111" s="189"/>
      <c r="P111" s="160"/>
      <c r="Q111" s="160"/>
      <c r="R111" s="158" t="str">
        <f>IFERROR(VLOOKUP(J111,Lists!A:B,2,FALSE),"")</f>
        <v/>
      </c>
      <c r="S111" s="175">
        <v>98</v>
      </c>
      <c r="T111" s="158" t="str">
        <f t="shared" si="19"/>
        <v/>
      </c>
      <c r="U111" s="158" t="str">
        <f>IFERROR(T111&amp;"-"&amp;VLOOKUP(T111,Lists!B:C,2,FALSE),"")</f>
        <v/>
      </c>
      <c r="V111" s="158" t="str">
        <f>IFERROR(INDEX($U$14:$U$203,MATCH(0,INDEX(COUNTIF($V$13:V110,$U$14:$U$203),0,0),0)),"")</f>
        <v/>
      </c>
      <c r="W111" s="159" t="str">
        <f>IFERROR(INDEX($G$14:$G$213,MATCH(0,INDEX(COUNTIF(W$13:$W110,$G$14:$G$213),0,0),0)),"x")</f>
        <v>x</v>
      </c>
      <c r="X111" s="159" t="str">
        <f t="shared" si="15"/>
        <v/>
      </c>
      <c r="Y111" s="159"/>
      <c r="Z111" s="164" t="str">
        <f t="shared" si="20"/>
        <v>|/</v>
      </c>
      <c r="AA111" s="164" t="str">
        <f>IFERROR(INDEX($Z$14:$Z$213,MATCH(0,INDEX(COUNTIF($AA$13:AA110,$Z$14:$Z$213),0,0),0)),"")</f>
        <v/>
      </c>
      <c r="AB111" s="164" t="str">
        <f t="shared" si="16"/>
        <v/>
      </c>
      <c r="AC111" s="164" t="str">
        <f t="shared" si="17"/>
        <v/>
      </c>
      <c r="AD111" s="164" t="str">
        <f t="shared" si="18"/>
        <v/>
      </c>
      <c r="AE111" s="164" t="str">
        <f>IFERROR(VLOOKUP(X111,G110:H213,2,FALSE),"")</f>
        <v/>
      </c>
    </row>
    <row r="112" spans="1:31">
      <c r="A112" s="160">
        <v>99</v>
      </c>
      <c r="B112" s="197"/>
      <c r="C112" s="198" t="s">
        <v>342</v>
      </c>
      <c r="D112" s="199"/>
      <c r="G112" s="202"/>
      <c r="I112" s="202"/>
      <c r="K112" s="179">
        <f t="shared" si="14"/>
        <v>0</v>
      </c>
      <c r="L112" s="160"/>
      <c r="M112" s="190"/>
      <c r="N112" s="281"/>
      <c r="O112" s="189"/>
      <c r="P112" s="160"/>
      <c r="Q112" s="160"/>
      <c r="R112" s="158" t="str">
        <f>IFERROR(VLOOKUP(J112,Lists!A:B,2,FALSE),"")</f>
        <v/>
      </c>
      <c r="S112" s="175">
        <v>99</v>
      </c>
      <c r="T112" s="158" t="str">
        <f t="shared" si="19"/>
        <v/>
      </c>
      <c r="U112" s="158" t="str">
        <f>IFERROR(T112&amp;"-"&amp;VLOOKUP(T112,Lists!B:C,2,FALSE),"")</f>
        <v/>
      </c>
      <c r="V112" s="158" t="str">
        <f>IFERROR(INDEX($U$14:$U$203,MATCH(0,INDEX(COUNTIF($V$13:V111,$U$14:$U$203),0,0),0)),"")</f>
        <v/>
      </c>
      <c r="W112" s="159" t="str">
        <f>IFERROR(INDEX($G$14:$G$213,MATCH(0,INDEX(COUNTIF(W$13:$W111,$G$14:$G$213),0,0),0)),"x")</f>
        <v>x</v>
      </c>
      <c r="X112" s="159" t="str">
        <f t="shared" si="15"/>
        <v/>
      </c>
      <c r="Y112" s="159"/>
      <c r="Z112" s="164" t="str">
        <f t="shared" si="20"/>
        <v>|/</v>
      </c>
      <c r="AA112" s="164" t="str">
        <f>IFERROR(INDEX($Z$14:$Z$213,MATCH(0,INDEX(COUNTIF($AA$13:AA111,$Z$14:$Z$213),0,0),0)),"")</f>
        <v/>
      </c>
      <c r="AB112" s="164" t="str">
        <f t="shared" si="16"/>
        <v/>
      </c>
      <c r="AC112" s="164" t="str">
        <f t="shared" si="17"/>
        <v/>
      </c>
      <c r="AD112" s="164" t="str">
        <f t="shared" si="18"/>
        <v/>
      </c>
      <c r="AE112" s="164" t="str">
        <f>IFERROR(VLOOKUP(X112,G111:H213,2,FALSE),"")</f>
        <v/>
      </c>
    </row>
    <row r="113" spans="1:31">
      <c r="A113" s="160">
        <v>100</v>
      </c>
      <c r="B113" s="197"/>
      <c r="C113" s="198" t="s">
        <v>342</v>
      </c>
      <c r="D113" s="199"/>
      <c r="G113" s="202"/>
      <c r="I113" s="202"/>
      <c r="K113" s="179">
        <f t="shared" si="14"/>
        <v>0</v>
      </c>
      <c r="L113" s="160"/>
      <c r="M113" s="190"/>
      <c r="N113" s="281"/>
      <c r="O113" s="189"/>
      <c r="P113" s="160"/>
      <c r="Q113" s="160"/>
      <c r="R113" s="158" t="str">
        <f>IFERROR(VLOOKUP(J113,Lists!A:B,2,FALSE),"")</f>
        <v/>
      </c>
      <c r="S113" s="175">
        <v>100</v>
      </c>
      <c r="T113" s="158" t="str">
        <f t="shared" si="19"/>
        <v/>
      </c>
      <c r="U113" s="158" t="str">
        <f>IFERROR(T113&amp;"-"&amp;VLOOKUP(T113,Lists!B:C,2,FALSE),"")</f>
        <v/>
      </c>
      <c r="V113" s="158" t="str">
        <f>IFERROR(INDEX($U$14:$U$203,MATCH(0,INDEX(COUNTIF($V$13:V112,$U$14:$U$203),0,0),0)),"")</f>
        <v/>
      </c>
      <c r="W113" s="159" t="str">
        <f>IFERROR(INDEX($G$14:$G$213,MATCH(0,INDEX(COUNTIF(W$13:$W112,$G$14:$G$213),0,0),0)),"x")</f>
        <v>x</v>
      </c>
      <c r="X113" s="159" t="str">
        <f t="shared" si="15"/>
        <v/>
      </c>
      <c r="Y113" s="159"/>
      <c r="Z113" s="164" t="str">
        <f t="shared" si="20"/>
        <v>|/</v>
      </c>
      <c r="AA113" s="164" t="str">
        <f>IFERROR(INDEX($Z$14:$Z$213,MATCH(0,INDEX(COUNTIF($AA$13:AA112,$Z$14:$Z$213),0,0),0)),"")</f>
        <v/>
      </c>
      <c r="AB113" s="164" t="str">
        <f t="shared" si="16"/>
        <v/>
      </c>
      <c r="AC113" s="164" t="str">
        <f t="shared" si="17"/>
        <v/>
      </c>
      <c r="AD113" s="164" t="str">
        <f t="shared" si="18"/>
        <v/>
      </c>
      <c r="AE113" s="164" t="str">
        <f>IFERROR(VLOOKUP(X113,G112:H213,2,FALSE),"")</f>
        <v/>
      </c>
    </row>
    <row r="114" spans="1:31">
      <c r="A114" s="160">
        <v>101</v>
      </c>
      <c r="B114" s="197"/>
      <c r="C114" s="198" t="s">
        <v>342</v>
      </c>
      <c r="D114" s="199"/>
      <c r="G114" s="202"/>
      <c r="I114" s="202"/>
      <c r="K114" s="179">
        <f t="shared" si="14"/>
        <v>0</v>
      </c>
      <c r="L114" s="160"/>
      <c r="M114" s="190"/>
      <c r="N114" s="281"/>
      <c r="O114" s="189"/>
      <c r="P114" s="160"/>
      <c r="Q114" s="160"/>
      <c r="R114" s="158" t="str">
        <f>IFERROR(VLOOKUP(J114,Lists!A:B,2,FALSE),"")</f>
        <v/>
      </c>
      <c r="S114" s="175">
        <v>101</v>
      </c>
      <c r="T114" s="158" t="str">
        <f t="shared" si="19"/>
        <v/>
      </c>
      <c r="U114" s="158" t="str">
        <f>IFERROR(T114&amp;"-"&amp;VLOOKUP(T114,Lists!B:C,2,FALSE),"")</f>
        <v/>
      </c>
      <c r="V114" s="158" t="str">
        <f>IFERROR(INDEX($U$14:$U$203,MATCH(0,INDEX(COUNTIF($V$13:V113,$U$14:$U$203),0,0),0)),"")</f>
        <v/>
      </c>
      <c r="W114" s="159" t="str">
        <f>IFERROR(INDEX($G$14:$G$213,MATCH(0,INDEX(COUNTIF(W$13:$W113,$G$14:$G$213),0,0),0)),"x")</f>
        <v>x</v>
      </c>
      <c r="X114" s="159" t="str">
        <f t="shared" si="15"/>
        <v/>
      </c>
      <c r="Y114" s="159"/>
      <c r="Z114" s="164" t="str">
        <f t="shared" si="20"/>
        <v>|/</v>
      </c>
      <c r="AA114" s="164" t="str">
        <f>IFERROR(INDEX($Z$14:$Z$213,MATCH(0,INDEX(COUNTIF($AA$13:AA113,$Z$14:$Z$213),0,0),0)),"")</f>
        <v/>
      </c>
      <c r="AB114" s="164" t="str">
        <f t="shared" si="16"/>
        <v/>
      </c>
      <c r="AC114" s="164" t="str">
        <f t="shared" si="17"/>
        <v/>
      </c>
      <c r="AD114" s="164" t="str">
        <f t="shared" si="18"/>
        <v/>
      </c>
      <c r="AE114" s="164" t="str">
        <f>IFERROR(VLOOKUP(X114,G113:H213,2,FALSE),"")</f>
        <v/>
      </c>
    </row>
    <row r="115" spans="1:31">
      <c r="A115" s="160">
        <v>102</v>
      </c>
      <c r="B115" s="197"/>
      <c r="C115" s="198" t="s">
        <v>342</v>
      </c>
      <c r="D115" s="199"/>
      <c r="G115" s="202"/>
      <c r="I115" s="202"/>
      <c r="K115" s="179">
        <f t="shared" si="14"/>
        <v>0</v>
      </c>
      <c r="L115" s="160"/>
      <c r="M115" s="190"/>
      <c r="N115" s="281"/>
      <c r="O115" s="189"/>
      <c r="P115" s="160"/>
      <c r="Q115" s="160"/>
      <c r="R115" s="158" t="str">
        <f>IFERROR(VLOOKUP(J115,Lists!A:B,2,FALSE),"")</f>
        <v/>
      </c>
      <c r="S115" s="175">
        <v>102</v>
      </c>
      <c r="T115" s="158" t="str">
        <f t="shared" si="19"/>
        <v/>
      </c>
      <c r="U115" s="158" t="str">
        <f>IFERROR(T115&amp;"-"&amp;VLOOKUP(T115,Lists!B:C,2,FALSE),"")</f>
        <v/>
      </c>
      <c r="V115" s="158" t="str">
        <f>IFERROR(INDEX($U$14:$U$203,MATCH(0,INDEX(COUNTIF($V$13:V114,$U$14:$U$203),0,0),0)),"")</f>
        <v/>
      </c>
      <c r="W115" s="159" t="str">
        <f>IFERROR(INDEX($G$14:$G$213,MATCH(0,INDEX(COUNTIF(W$13:$W114,$G$14:$G$213),0,0),0)),"x")</f>
        <v>x</v>
      </c>
      <c r="X115" s="159" t="str">
        <f t="shared" si="15"/>
        <v/>
      </c>
      <c r="Y115" s="159"/>
      <c r="Z115" s="164" t="str">
        <f t="shared" si="20"/>
        <v>|/</v>
      </c>
      <c r="AA115" s="164" t="str">
        <f>IFERROR(INDEX($Z$14:$Z$213,MATCH(0,INDEX(COUNTIF($AA$13:AA114,$Z$14:$Z$213),0,0),0)),"")</f>
        <v/>
      </c>
      <c r="AB115" s="164" t="str">
        <f t="shared" si="16"/>
        <v/>
      </c>
      <c r="AC115" s="164" t="str">
        <f t="shared" si="17"/>
        <v/>
      </c>
      <c r="AD115" s="164" t="str">
        <f t="shared" si="18"/>
        <v/>
      </c>
      <c r="AE115" s="164" t="str">
        <f>IFERROR(VLOOKUP(X115,G114:H213,2,FALSE),"")</f>
        <v/>
      </c>
    </row>
    <row r="116" spans="1:31">
      <c r="A116" s="160">
        <v>103</v>
      </c>
      <c r="B116" s="197"/>
      <c r="C116" s="198" t="s">
        <v>342</v>
      </c>
      <c r="D116" s="199"/>
      <c r="G116" s="202"/>
      <c r="I116" s="202"/>
      <c r="K116" s="179">
        <f t="shared" si="14"/>
        <v>0</v>
      </c>
      <c r="L116" s="160"/>
      <c r="M116" s="190"/>
      <c r="N116" s="281"/>
      <c r="O116" s="189"/>
      <c r="P116" s="160"/>
      <c r="Q116" s="160"/>
      <c r="R116" s="158" t="str">
        <f>IFERROR(VLOOKUP(J116,Lists!A:B,2,FALSE),"")</f>
        <v/>
      </c>
      <c r="S116" s="175">
        <v>103</v>
      </c>
      <c r="T116" s="158" t="str">
        <f t="shared" si="19"/>
        <v/>
      </c>
      <c r="U116" s="158" t="str">
        <f>IFERROR(T116&amp;"-"&amp;VLOOKUP(T116,Lists!B:C,2,FALSE),"")</f>
        <v/>
      </c>
      <c r="V116" s="158" t="str">
        <f>IFERROR(INDEX($U$14:$U$203,MATCH(0,INDEX(COUNTIF($V$13:V115,$U$14:$U$203),0,0),0)),"")</f>
        <v/>
      </c>
      <c r="W116" s="159" t="str">
        <f>IFERROR(INDEX($G$14:$G$213,MATCH(0,INDEX(COUNTIF(W$13:$W115,$G$14:$G$213),0,0),0)),"x")</f>
        <v>x</v>
      </c>
      <c r="X116" s="159" t="str">
        <f t="shared" si="15"/>
        <v/>
      </c>
      <c r="Y116" s="159"/>
      <c r="Z116" s="164" t="str">
        <f t="shared" si="20"/>
        <v>|/</v>
      </c>
      <c r="AA116" s="164" t="str">
        <f>IFERROR(INDEX($Z$14:$Z$213,MATCH(0,INDEX(COUNTIF($AA$13:AA115,$Z$14:$Z$213),0,0),0)),"")</f>
        <v/>
      </c>
      <c r="AB116" s="164" t="str">
        <f t="shared" si="16"/>
        <v/>
      </c>
      <c r="AC116" s="164" t="str">
        <f t="shared" si="17"/>
        <v/>
      </c>
      <c r="AD116" s="164" t="str">
        <f t="shared" si="18"/>
        <v/>
      </c>
      <c r="AE116" s="164" t="str">
        <f>IFERROR(VLOOKUP(X116,G115:H213,2,FALSE),"")</f>
        <v/>
      </c>
    </row>
    <row r="117" spans="1:31">
      <c r="A117" s="160">
        <v>104</v>
      </c>
      <c r="B117" s="197"/>
      <c r="C117" s="198" t="s">
        <v>342</v>
      </c>
      <c r="D117" s="199"/>
      <c r="G117" s="202"/>
      <c r="I117" s="202"/>
      <c r="K117" s="179">
        <f t="shared" si="14"/>
        <v>0</v>
      </c>
      <c r="L117" s="160"/>
      <c r="M117" s="190"/>
      <c r="N117" s="281"/>
      <c r="O117" s="189"/>
      <c r="P117" s="160"/>
      <c r="Q117" s="160"/>
      <c r="R117" s="158" t="str">
        <f>IFERROR(VLOOKUP(J117,Lists!A:B,2,FALSE),"")</f>
        <v/>
      </c>
      <c r="S117" s="175">
        <v>104</v>
      </c>
      <c r="T117" s="158" t="str">
        <f t="shared" si="19"/>
        <v/>
      </c>
      <c r="U117" s="158" t="str">
        <f>IFERROR(T117&amp;"-"&amp;VLOOKUP(T117,Lists!B:C,2,FALSE),"")</f>
        <v/>
      </c>
      <c r="V117" s="158" t="str">
        <f>IFERROR(INDEX($U$14:$U$203,MATCH(0,INDEX(COUNTIF($V$13:V116,$U$14:$U$203),0,0),0)),"")</f>
        <v/>
      </c>
      <c r="W117" s="159" t="str">
        <f>IFERROR(INDEX($G$14:$G$213,MATCH(0,INDEX(COUNTIF(W$13:$W116,$G$14:$G$213),0,0),0)),"x")</f>
        <v>x</v>
      </c>
      <c r="X117" s="159" t="str">
        <f t="shared" si="15"/>
        <v/>
      </c>
      <c r="Y117" s="159"/>
      <c r="Z117" s="164" t="str">
        <f t="shared" si="20"/>
        <v>|/</v>
      </c>
      <c r="AA117" s="164" t="str">
        <f>IFERROR(INDEX($Z$14:$Z$213,MATCH(0,INDEX(COUNTIF($AA$13:AA116,$Z$14:$Z$213),0,0),0)),"")</f>
        <v/>
      </c>
      <c r="AB117" s="164" t="str">
        <f t="shared" si="16"/>
        <v/>
      </c>
      <c r="AC117" s="164" t="str">
        <f t="shared" si="17"/>
        <v/>
      </c>
      <c r="AD117" s="164" t="str">
        <f t="shared" si="18"/>
        <v/>
      </c>
      <c r="AE117" s="164" t="str">
        <f>IFERROR(VLOOKUP(X117,G116:H213,2,FALSE),"")</f>
        <v/>
      </c>
    </row>
    <row r="118" spans="1:31">
      <c r="A118" s="160">
        <v>105</v>
      </c>
      <c r="B118" s="197"/>
      <c r="C118" s="198" t="s">
        <v>342</v>
      </c>
      <c r="D118" s="199"/>
      <c r="G118" s="202"/>
      <c r="I118" s="202"/>
      <c r="K118" s="179">
        <f t="shared" si="14"/>
        <v>0</v>
      </c>
      <c r="L118" s="160"/>
      <c r="M118" s="190"/>
      <c r="N118" s="281"/>
      <c r="O118" s="189"/>
      <c r="P118" s="160"/>
      <c r="Q118" s="160"/>
      <c r="R118" s="158" t="str">
        <f>IFERROR(VLOOKUP(J118,Lists!A:B,2,FALSE),"")</f>
        <v/>
      </c>
      <c r="S118" s="175">
        <v>105</v>
      </c>
      <c r="T118" s="158" t="str">
        <f t="shared" si="19"/>
        <v/>
      </c>
      <c r="U118" s="158" t="str">
        <f>IFERROR(T118&amp;"-"&amp;VLOOKUP(T118,Lists!B:C,2,FALSE),"")</f>
        <v/>
      </c>
      <c r="V118" s="158" t="str">
        <f>IFERROR(INDEX($U$14:$U$203,MATCH(0,INDEX(COUNTIF($V$13:V117,$U$14:$U$203),0,0),0)),"")</f>
        <v/>
      </c>
      <c r="W118" s="159" t="str">
        <f>IFERROR(INDEX($G$14:$G$213,MATCH(0,INDEX(COUNTIF(W$13:$W117,$G$14:$G$213),0,0),0)),"x")</f>
        <v>x</v>
      </c>
      <c r="X118" s="159" t="str">
        <f t="shared" si="15"/>
        <v/>
      </c>
      <c r="Y118" s="159"/>
      <c r="Z118" s="164" t="str">
        <f t="shared" si="20"/>
        <v>|/</v>
      </c>
      <c r="AA118" s="164" t="str">
        <f>IFERROR(INDEX($Z$14:$Z$213,MATCH(0,INDEX(COUNTIF($AA$13:AA117,$Z$14:$Z$213),0,0),0)),"")</f>
        <v/>
      </c>
      <c r="AB118" s="164" t="str">
        <f t="shared" si="16"/>
        <v/>
      </c>
      <c r="AC118" s="164" t="str">
        <f t="shared" si="17"/>
        <v/>
      </c>
      <c r="AD118" s="164" t="str">
        <f t="shared" si="18"/>
        <v/>
      </c>
      <c r="AE118" s="164" t="str">
        <f>IFERROR(VLOOKUP(X118,G117:H213,2,FALSE),"")</f>
        <v/>
      </c>
    </row>
    <row r="119" spans="1:31">
      <c r="A119" s="160">
        <v>106</v>
      </c>
      <c r="B119" s="197"/>
      <c r="C119" s="198" t="s">
        <v>342</v>
      </c>
      <c r="D119" s="199"/>
      <c r="G119" s="202"/>
      <c r="I119" s="202"/>
      <c r="K119" s="179">
        <f t="shared" si="14"/>
        <v>0</v>
      </c>
      <c r="L119" s="160"/>
      <c r="M119" s="190"/>
      <c r="N119" s="281"/>
      <c r="O119" s="189"/>
      <c r="P119" s="160"/>
      <c r="Q119" s="160"/>
      <c r="R119" s="158" t="str">
        <f>IFERROR(VLOOKUP(J119,Lists!A:B,2,FALSE),"")</f>
        <v/>
      </c>
      <c r="S119" s="175">
        <v>106</v>
      </c>
      <c r="T119" s="158" t="str">
        <f t="shared" si="19"/>
        <v/>
      </c>
      <c r="U119" s="158" t="str">
        <f>IFERROR(T119&amp;"-"&amp;VLOOKUP(T119,Lists!B:C,2,FALSE),"")</f>
        <v/>
      </c>
      <c r="V119" s="158" t="str">
        <f>IFERROR(INDEX($U$14:$U$203,MATCH(0,INDEX(COUNTIF($V$13:V118,$U$14:$U$203),0,0),0)),"")</f>
        <v/>
      </c>
      <c r="W119" s="159" t="str">
        <f>IFERROR(INDEX($G$14:$G$213,MATCH(0,INDEX(COUNTIF(W$13:$W118,$G$14:$G$213),0,0),0)),"x")</f>
        <v>x</v>
      </c>
      <c r="X119" s="159" t="str">
        <f t="shared" si="15"/>
        <v/>
      </c>
      <c r="Y119" s="159"/>
      <c r="Z119" s="164" t="str">
        <f t="shared" si="20"/>
        <v>|/</v>
      </c>
      <c r="AA119" s="164" t="str">
        <f>IFERROR(INDEX($Z$14:$Z$213,MATCH(0,INDEX(COUNTIF($AA$13:AA118,$Z$14:$Z$213),0,0),0)),"")</f>
        <v/>
      </c>
      <c r="AB119" s="164" t="str">
        <f t="shared" si="16"/>
        <v/>
      </c>
      <c r="AC119" s="164" t="str">
        <f t="shared" si="17"/>
        <v/>
      </c>
      <c r="AD119" s="164" t="str">
        <f t="shared" si="18"/>
        <v/>
      </c>
      <c r="AE119" s="164" t="str">
        <f>IFERROR(VLOOKUP(X119,G118:H213,2,FALSE),"")</f>
        <v/>
      </c>
    </row>
    <row r="120" spans="1:31">
      <c r="A120" s="160">
        <v>107</v>
      </c>
      <c r="B120" s="197"/>
      <c r="C120" s="198" t="s">
        <v>342</v>
      </c>
      <c r="D120" s="199"/>
      <c r="G120" s="202"/>
      <c r="I120" s="202"/>
      <c r="K120" s="179">
        <f t="shared" si="14"/>
        <v>0</v>
      </c>
      <c r="L120" s="160"/>
      <c r="M120" s="190"/>
      <c r="N120" s="281"/>
      <c r="O120" s="189"/>
      <c r="P120" s="160"/>
      <c r="Q120" s="160"/>
      <c r="R120" s="158" t="str">
        <f>IFERROR(VLOOKUP(J120,Lists!A:B,2,FALSE),"")</f>
        <v/>
      </c>
      <c r="S120" s="175">
        <v>107</v>
      </c>
      <c r="T120" s="158" t="str">
        <f t="shared" si="19"/>
        <v/>
      </c>
      <c r="U120" s="158" t="str">
        <f>IFERROR(T120&amp;"-"&amp;VLOOKUP(T120,Lists!B:C,2,FALSE),"")</f>
        <v/>
      </c>
      <c r="V120" s="158" t="str">
        <f>IFERROR(INDEX($U$14:$U$203,MATCH(0,INDEX(COUNTIF($V$13:V119,$U$14:$U$203),0,0),0)),"")</f>
        <v/>
      </c>
      <c r="W120" s="159" t="str">
        <f>IFERROR(INDEX($G$14:$G$213,MATCH(0,INDEX(COUNTIF(W$13:$W119,$G$14:$G$213),0,0),0)),"x")</f>
        <v>x</v>
      </c>
      <c r="X120" s="159" t="str">
        <f t="shared" si="15"/>
        <v/>
      </c>
      <c r="Y120" s="159"/>
      <c r="Z120" s="164" t="str">
        <f t="shared" si="20"/>
        <v>|/</v>
      </c>
      <c r="AA120" s="164" t="str">
        <f>IFERROR(INDEX($Z$14:$Z$213,MATCH(0,INDEX(COUNTIF($AA$13:AA119,$Z$14:$Z$213),0,0),0)),"")</f>
        <v/>
      </c>
      <c r="AB120" s="164" t="str">
        <f t="shared" si="16"/>
        <v/>
      </c>
      <c r="AC120" s="164" t="str">
        <f t="shared" si="17"/>
        <v/>
      </c>
      <c r="AD120" s="164" t="str">
        <f t="shared" si="18"/>
        <v/>
      </c>
      <c r="AE120" s="164" t="str">
        <f>IFERROR(VLOOKUP(X120,G119:H213,2,FALSE),"")</f>
        <v/>
      </c>
    </row>
    <row r="121" spans="1:31">
      <c r="A121" s="160">
        <v>108</v>
      </c>
      <c r="B121" s="197"/>
      <c r="C121" s="198" t="s">
        <v>342</v>
      </c>
      <c r="D121" s="199"/>
      <c r="G121" s="202"/>
      <c r="I121" s="202"/>
      <c r="K121" s="179">
        <f t="shared" si="14"/>
        <v>0</v>
      </c>
      <c r="L121" s="160"/>
      <c r="M121" s="190"/>
      <c r="N121" s="281"/>
      <c r="O121" s="189"/>
      <c r="P121" s="160"/>
      <c r="Q121" s="160"/>
      <c r="R121" s="158" t="str">
        <f>IFERROR(VLOOKUP(J121,Lists!A:B,2,FALSE),"")</f>
        <v/>
      </c>
      <c r="S121" s="175">
        <v>108</v>
      </c>
      <c r="T121" s="158" t="str">
        <f t="shared" si="19"/>
        <v/>
      </c>
      <c r="U121" s="158" t="str">
        <f>IFERROR(T121&amp;"-"&amp;VLOOKUP(T121,Lists!B:C,2,FALSE),"")</f>
        <v/>
      </c>
      <c r="V121" s="158" t="str">
        <f>IFERROR(INDEX($U$14:$U$203,MATCH(0,INDEX(COUNTIF($V$13:V120,$U$14:$U$203),0,0),0)),"")</f>
        <v/>
      </c>
      <c r="W121" s="159" t="str">
        <f>IFERROR(INDEX($G$14:$G$213,MATCH(0,INDEX(COUNTIF(W$13:$W120,$G$14:$G$213),0,0),0)),"x")</f>
        <v>x</v>
      </c>
      <c r="X121" s="159" t="str">
        <f t="shared" si="15"/>
        <v/>
      </c>
      <c r="Y121" s="159"/>
      <c r="Z121" s="164" t="str">
        <f t="shared" si="20"/>
        <v>|/</v>
      </c>
      <c r="AA121" s="164" t="str">
        <f>IFERROR(INDEX($Z$14:$Z$213,MATCH(0,INDEX(COUNTIF($AA$13:AA120,$Z$14:$Z$213),0,0),0)),"")</f>
        <v/>
      </c>
      <c r="AB121" s="164" t="str">
        <f t="shared" si="16"/>
        <v/>
      </c>
      <c r="AC121" s="164" t="str">
        <f t="shared" si="17"/>
        <v/>
      </c>
      <c r="AD121" s="164" t="str">
        <f t="shared" si="18"/>
        <v/>
      </c>
      <c r="AE121" s="164" t="str">
        <f>IFERROR(VLOOKUP(X121,G120:H213,2,FALSE),"")</f>
        <v/>
      </c>
    </row>
    <row r="122" spans="1:31">
      <c r="A122" s="160">
        <v>109</v>
      </c>
      <c r="B122" s="197"/>
      <c r="C122" s="198" t="s">
        <v>342</v>
      </c>
      <c r="D122" s="199"/>
      <c r="G122" s="202"/>
      <c r="I122" s="202"/>
      <c r="K122" s="179">
        <f t="shared" si="14"/>
        <v>0</v>
      </c>
      <c r="L122" s="160"/>
      <c r="M122" s="190"/>
      <c r="N122" s="281"/>
      <c r="O122" s="189"/>
      <c r="P122" s="160"/>
      <c r="Q122" s="160"/>
      <c r="R122" s="158" t="str">
        <f>IFERROR(VLOOKUP(J122,Lists!A:B,2,FALSE),"")</f>
        <v/>
      </c>
      <c r="S122" s="175">
        <v>109</v>
      </c>
      <c r="T122" s="158" t="str">
        <f t="shared" si="19"/>
        <v/>
      </c>
      <c r="U122" s="158" t="str">
        <f>IFERROR(T122&amp;"-"&amp;VLOOKUP(T122,Lists!B:C,2,FALSE),"")</f>
        <v/>
      </c>
      <c r="V122" s="158" t="str">
        <f>IFERROR(INDEX($U$14:$U$203,MATCH(0,INDEX(COUNTIF($V$13:V121,$U$14:$U$203),0,0),0)),"")</f>
        <v/>
      </c>
      <c r="W122" s="159" t="str">
        <f>IFERROR(INDEX($G$14:$G$213,MATCH(0,INDEX(COUNTIF(W$13:$W121,$G$14:$G$213),0,0),0)),"x")</f>
        <v>x</v>
      </c>
      <c r="X122" s="159" t="str">
        <f t="shared" si="15"/>
        <v/>
      </c>
      <c r="Y122" s="159"/>
      <c r="Z122" s="164" t="str">
        <f t="shared" si="20"/>
        <v>|/</v>
      </c>
      <c r="AA122" s="164" t="str">
        <f>IFERROR(INDEX($Z$14:$Z$213,MATCH(0,INDEX(COUNTIF($AA$13:AA121,$Z$14:$Z$213),0,0),0)),"")</f>
        <v/>
      </c>
      <c r="AB122" s="164" t="str">
        <f t="shared" si="16"/>
        <v/>
      </c>
      <c r="AC122" s="164" t="str">
        <f t="shared" si="17"/>
        <v/>
      </c>
      <c r="AD122" s="164" t="str">
        <f t="shared" si="18"/>
        <v/>
      </c>
      <c r="AE122" s="164" t="str">
        <f>IFERROR(VLOOKUP(X122,G121:H213,2,FALSE),"")</f>
        <v/>
      </c>
    </row>
    <row r="123" spans="1:31">
      <c r="A123" s="160">
        <v>110</v>
      </c>
      <c r="B123" s="197"/>
      <c r="C123" s="198" t="s">
        <v>342</v>
      </c>
      <c r="D123" s="199"/>
      <c r="G123" s="202"/>
      <c r="I123" s="202"/>
      <c r="K123" s="179">
        <f t="shared" si="14"/>
        <v>0</v>
      </c>
      <c r="L123" s="160"/>
      <c r="M123" s="190"/>
      <c r="N123" s="281"/>
      <c r="O123" s="189"/>
      <c r="P123" s="160"/>
      <c r="Q123" s="160"/>
      <c r="R123" s="158" t="str">
        <f>IFERROR(VLOOKUP(J123,Lists!A:B,2,FALSE),"")</f>
        <v/>
      </c>
      <c r="S123" s="175">
        <v>110</v>
      </c>
      <c r="T123" s="158" t="str">
        <f t="shared" si="19"/>
        <v/>
      </c>
      <c r="U123" s="158" t="str">
        <f>IFERROR(T123&amp;"-"&amp;VLOOKUP(T123,Lists!B:C,2,FALSE),"")</f>
        <v/>
      </c>
      <c r="V123" s="158" t="str">
        <f>IFERROR(INDEX($U$14:$U$203,MATCH(0,INDEX(COUNTIF($V$13:V122,$U$14:$U$203),0,0),0)),"")</f>
        <v/>
      </c>
      <c r="W123" s="159" t="str">
        <f>IFERROR(INDEX($G$14:$G$213,MATCH(0,INDEX(COUNTIF(W$13:$W122,$G$14:$G$213),0,0),0)),"x")</f>
        <v>x</v>
      </c>
      <c r="X123" s="159" t="str">
        <f t="shared" si="15"/>
        <v/>
      </c>
      <c r="Y123" s="159"/>
      <c r="Z123" s="164" t="str">
        <f t="shared" si="20"/>
        <v>|/</v>
      </c>
      <c r="AA123" s="164" t="str">
        <f>IFERROR(INDEX($Z$14:$Z$213,MATCH(0,INDEX(COUNTIF($AA$13:AA122,$Z$14:$Z$213),0,0),0)),"")</f>
        <v/>
      </c>
      <c r="AB123" s="164" t="str">
        <f t="shared" si="16"/>
        <v/>
      </c>
      <c r="AC123" s="164" t="str">
        <f t="shared" si="17"/>
        <v/>
      </c>
      <c r="AD123" s="164" t="str">
        <f t="shared" si="18"/>
        <v/>
      </c>
      <c r="AE123" s="164" t="str">
        <f>IFERROR(VLOOKUP(X123,G122:H213,2,FALSE),"")</f>
        <v/>
      </c>
    </row>
    <row r="124" spans="1:31">
      <c r="A124" s="160">
        <v>111</v>
      </c>
      <c r="B124" s="197"/>
      <c r="C124" s="198" t="s">
        <v>342</v>
      </c>
      <c r="D124" s="199"/>
      <c r="G124" s="202"/>
      <c r="I124" s="202"/>
      <c r="K124" s="179">
        <f t="shared" si="14"/>
        <v>0</v>
      </c>
      <c r="L124" s="160"/>
      <c r="M124" s="190"/>
      <c r="N124" s="281"/>
      <c r="O124" s="189"/>
      <c r="P124" s="160"/>
      <c r="Q124" s="160"/>
      <c r="R124" s="158" t="str">
        <f>IFERROR(VLOOKUP(J124,Lists!A:B,2,FALSE),"")</f>
        <v/>
      </c>
      <c r="S124" s="175">
        <v>111</v>
      </c>
      <c r="T124" s="158" t="str">
        <f t="shared" si="19"/>
        <v/>
      </c>
      <c r="U124" s="158" t="str">
        <f>IFERROR(T124&amp;"-"&amp;VLOOKUP(T124,Lists!B:C,2,FALSE),"")</f>
        <v/>
      </c>
      <c r="V124" s="158" t="str">
        <f>IFERROR(INDEX($U$14:$U$203,MATCH(0,INDEX(COUNTIF($V$13:V123,$U$14:$U$203),0,0),0)),"")</f>
        <v/>
      </c>
      <c r="W124" s="159" t="str">
        <f>IFERROR(INDEX($G$14:$G$213,MATCH(0,INDEX(COUNTIF(W$13:$W123,$G$14:$G$213),0,0),0)),"x")</f>
        <v>x</v>
      </c>
      <c r="X124" s="159" t="str">
        <f t="shared" si="15"/>
        <v/>
      </c>
      <c r="Y124" s="159"/>
      <c r="Z124" s="164" t="str">
        <f t="shared" si="20"/>
        <v>|/</v>
      </c>
      <c r="AA124" s="164" t="str">
        <f>IFERROR(INDEX($Z$14:$Z$213,MATCH(0,INDEX(COUNTIF($AA$13:AA123,$Z$14:$Z$213),0,0),0)),"")</f>
        <v/>
      </c>
      <c r="AB124" s="164" t="str">
        <f t="shared" si="16"/>
        <v/>
      </c>
      <c r="AC124" s="164" t="str">
        <f t="shared" si="17"/>
        <v/>
      </c>
      <c r="AD124" s="164" t="str">
        <f t="shared" si="18"/>
        <v/>
      </c>
      <c r="AE124" s="164" t="str">
        <f>IFERROR(VLOOKUP(X124,G123:H213,2,FALSE),"")</f>
        <v/>
      </c>
    </row>
    <row r="125" spans="1:31">
      <c r="A125" s="160">
        <v>112</v>
      </c>
      <c r="B125" s="197"/>
      <c r="C125" s="198" t="s">
        <v>342</v>
      </c>
      <c r="D125" s="199"/>
      <c r="G125" s="202"/>
      <c r="I125" s="202"/>
      <c r="K125" s="179">
        <f t="shared" si="14"/>
        <v>0</v>
      </c>
      <c r="L125" s="160"/>
      <c r="M125" s="190"/>
      <c r="N125" s="281"/>
      <c r="O125" s="189"/>
      <c r="P125" s="160"/>
      <c r="Q125" s="160"/>
      <c r="R125" s="158" t="str">
        <f>IFERROR(VLOOKUP(J125,Lists!A:B,2,FALSE),"")</f>
        <v/>
      </c>
      <c r="S125" s="175">
        <v>112</v>
      </c>
      <c r="T125" s="158" t="str">
        <f t="shared" si="19"/>
        <v/>
      </c>
      <c r="U125" s="158" t="str">
        <f>IFERROR(T125&amp;"-"&amp;VLOOKUP(T125,Lists!B:C,2,FALSE),"")</f>
        <v/>
      </c>
      <c r="V125" s="158" t="str">
        <f>IFERROR(INDEX($U$14:$U$203,MATCH(0,INDEX(COUNTIF($V$13:V124,$U$14:$U$203),0,0),0)),"")</f>
        <v/>
      </c>
      <c r="W125" s="159" t="str">
        <f>IFERROR(INDEX($G$14:$G$213,MATCH(0,INDEX(COUNTIF(W$13:$W124,$G$14:$G$213),0,0),0)),"x")</f>
        <v>x</v>
      </c>
      <c r="X125" s="159" t="str">
        <f t="shared" si="15"/>
        <v/>
      </c>
      <c r="Y125" s="159"/>
      <c r="Z125" s="164" t="str">
        <f t="shared" si="20"/>
        <v>|/</v>
      </c>
      <c r="AA125" s="164" t="str">
        <f>IFERROR(INDEX($Z$14:$Z$213,MATCH(0,INDEX(COUNTIF($AA$13:AA124,$Z$14:$Z$213),0,0),0)),"")</f>
        <v/>
      </c>
      <c r="AB125" s="164" t="str">
        <f t="shared" si="16"/>
        <v/>
      </c>
      <c r="AC125" s="164" t="str">
        <f t="shared" si="17"/>
        <v/>
      </c>
      <c r="AD125" s="164" t="str">
        <f t="shared" si="18"/>
        <v/>
      </c>
      <c r="AE125" s="164" t="str">
        <f>IFERROR(VLOOKUP(X125,G124:H213,2,FALSE),"")</f>
        <v/>
      </c>
    </row>
    <row r="126" spans="1:31">
      <c r="A126" s="160">
        <v>113</v>
      </c>
      <c r="B126" s="197"/>
      <c r="C126" s="198" t="s">
        <v>342</v>
      </c>
      <c r="D126" s="199"/>
      <c r="G126" s="202"/>
      <c r="I126" s="202"/>
      <c r="K126" s="179">
        <f t="shared" si="14"/>
        <v>0</v>
      </c>
      <c r="L126" s="160"/>
      <c r="M126" s="190"/>
      <c r="N126" s="281"/>
      <c r="O126" s="189"/>
      <c r="P126" s="160"/>
      <c r="Q126" s="160"/>
      <c r="R126" s="158" t="str">
        <f>IFERROR(VLOOKUP(J126,Lists!A:B,2,FALSE),"")</f>
        <v/>
      </c>
      <c r="S126" s="175">
        <v>113</v>
      </c>
      <c r="T126" s="158" t="str">
        <f t="shared" si="19"/>
        <v/>
      </c>
      <c r="U126" s="158" t="str">
        <f>IFERROR(T126&amp;"-"&amp;VLOOKUP(T126,Lists!B:C,2,FALSE),"")</f>
        <v/>
      </c>
      <c r="V126" s="158" t="str">
        <f>IFERROR(INDEX($U$14:$U$203,MATCH(0,INDEX(COUNTIF($V$13:V125,$U$14:$U$203),0,0),0)),"")</f>
        <v/>
      </c>
      <c r="W126" s="159" t="str">
        <f>IFERROR(INDEX($G$14:$G$213,MATCH(0,INDEX(COUNTIF(W$13:$W125,$G$14:$G$213),0,0),0)),"x")</f>
        <v>x</v>
      </c>
      <c r="X126" s="159" t="str">
        <f t="shared" si="15"/>
        <v/>
      </c>
      <c r="Y126" s="159"/>
      <c r="Z126" s="164" t="str">
        <f t="shared" si="20"/>
        <v>|/</v>
      </c>
      <c r="AA126" s="164" t="str">
        <f>IFERROR(INDEX($Z$14:$Z$213,MATCH(0,INDEX(COUNTIF($AA$13:AA125,$Z$14:$Z$213),0,0),0)),"")</f>
        <v/>
      </c>
      <c r="AB126" s="164" t="str">
        <f t="shared" si="16"/>
        <v/>
      </c>
      <c r="AC126" s="164" t="str">
        <f t="shared" si="17"/>
        <v/>
      </c>
      <c r="AD126" s="164" t="str">
        <f t="shared" si="18"/>
        <v/>
      </c>
      <c r="AE126" s="164" t="str">
        <f>IFERROR(VLOOKUP(X126,G125:H213,2,FALSE),"")</f>
        <v/>
      </c>
    </row>
    <row r="127" spans="1:31">
      <c r="A127" s="160">
        <v>114</v>
      </c>
      <c r="B127" s="197"/>
      <c r="C127" s="198" t="s">
        <v>342</v>
      </c>
      <c r="D127" s="199"/>
      <c r="G127" s="202"/>
      <c r="I127" s="202"/>
      <c r="K127" s="179">
        <f t="shared" si="14"/>
        <v>0</v>
      </c>
      <c r="L127" s="160"/>
      <c r="M127" s="190"/>
      <c r="N127" s="281"/>
      <c r="O127" s="189"/>
      <c r="P127" s="160"/>
      <c r="Q127" s="160"/>
      <c r="R127" s="158" t="str">
        <f>IFERROR(VLOOKUP(J127,Lists!A:B,2,FALSE),"")</f>
        <v/>
      </c>
      <c r="S127" s="175">
        <v>114</v>
      </c>
      <c r="T127" s="158" t="str">
        <f t="shared" si="19"/>
        <v/>
      </c>
      <c r="U127" s="158" t="str">
        <f>IFERROR(T127&amp;"-"&amp;VLOOKUP(T127,Lists!B:C,2,FALSE),"")</f>
        <v/>
      </c>
      <c r="V127" s="158" t="str">
        <f>IFERROR(INDEX($U$14:$U$203,MATCH(0,INDEX(COUNTIF($V$13:V126,$U$14:$U$203),0,0),0)),"")</f>
        <v/>
      </c>
      <c r="W127" s="159" t="str">
        <f>IFERROR(INDEX($G$14:$G$213,MATCH(0,INDEX(COUNTIF(W$13:$W126,$G$14:$G$213),0,0),0)),"x")</f>
        <v>x</v>
      </c>
      <c r="X127" s="159" t="str">
        <f t="shared" si="15"/>
        <v/>
      </c>
      <c r="Y127" s="159"/>
      <c r="Z127" s="164" t="str">
        <f t="shared" si="20"/>
        <v>|/</v>
      </c>
      <c r="AA127" s="164" t="str">
        <f>IFERROR(INDEX($Z$14:$Z$213,MATCH(0,INDEX(COUNTIF($AA$13:AA126,$Z$14:$Z$213),0,0),0)),"")</f>
        <v/>
      </c>
      <c r="AB127" s="164" t="str">
        <f t="shared" si="16"/>
        <v/>
      </c>
      <c r="AC127" s="164" t="str">
        <f t="shared" si="17"/>
        <v/>
      </c>
      <c r="AD127" s="164" t="str">
        <f t="shared" si="18"/>
        <v/>
      </c>
      <c r="AE127" s="164" t="str">
        <f>IFERROR(VLOOKUP(X127,G126:H213,2,FALSE),"")</f>
        <v/>
      </c>
    </row>
    <row r="128" spans="1:31">
      <c r="A128" s="160">
        <v>115</v>
      </c>
      <c r="B128" s="197"/>
      <c r="C128" s="198" t="s">
        <v>342</v>
      </c>
      <c r="D128" s="199"/>
      <c r="G128" s="202"/>
      <c r="I128" s="202"/>
      <c r="K128" s="179">
        <f t="shared" si="14"/>
        <v>0</v>
      </c>
      <c r="L128" s="160"/>
      <c r="M128" s="190"/>
      <c r="N128" s="281"/>
      <c r="O128" s="189"/>
      <c r="P128" s="160"/>
      <c r="Q128" s="160"/>
      <c r="R128" s="158" t="str">
        <f>IFERROR(VLOOKUP(J128,Lists!A:B,2,FALSE),"")</f>
        <v/>
      </c>
      <c r="S128" s="175">
        <v>115</v>
      </c>
      <c r="T128" s="158" t="str">
        <f t="shared" si="19"/>
        <v/>
      </c>
      <c r="U128" s="158" t="str">
        <f>IFERROR(T128&amp;"-"&amp;VLOOKUP(T128,Lists!B:C,2,FALSE),"")</f>
        <v/>
      </c>
      <c r="V128" s="158" t="str">
        <f>IFERROR(INDEX($U$14:$U$203,MATCH(0,INDEX(COUNTIF($V$13:V127,$U$14:$U$203),0,0),0)),"")</f>
        <v/>
      </c>
      <c r="W128" s="159" t="str">
        <f>IFERROR(INDEX($G$14:$G$213,MATCH(0,INDEX(COUNTIF(W$13:$W127,$G$14:$G$213),0,0),0)),"x")</f>
        <v>x</v>
      </c>
      <c r="X128" s="159" t="str">
        <f t="shared" si="15"/>
        <v/>
      </c>
      <c r="Y128" s="159"/>
      <c r="Z128" s="164" t="str">
        <f t="shared" si="20"/>
        <v>|/</v>
      </c>
      <c r="AA128" s="164" t="str">
        <f>IFERROR(INDEX($Z$14:$Z$213,MATCH(0,INDEX(COUNTIF($AA$13:AA127,$Z$14:$Z$213),0,0),0)),"")</f>
        <v/>
      </c>
      <c r="AB128" s="164" t="str">
        <f t="shared" si="16"/>
        <v/>
      </c>
      <c r="AC128" s="164" t="str">
        <f t="shared" si="17"/>
        <v/>
      </c>
      <c r="AD128" s="164" t="str">
        <f t="shared" si="18"/>
        <v/>
      </c>
      <c r="AE128" s="164" t="str">
        <f>IFERROR(VLOOKUP(X128,G127:H213,2,FALSE),"")</f>
        <v/>
      </c>
    </row>
    <row r="129" spans="1:31">
      <c r="A129" s="160">
        <v>116</v>
      </c>
      <c r="B129" s="197"/>
      <c r="C129" s="198" t="s">
        <v>342</v>
      </c>
      <c r="D129" s="199"/>
      <c r="G129" s="202"/>
      <c r="I129" s="202"/>
      <c r="K129" s="179">
        <f t="shared" si="14"/>
        <v>0</v>
      </c>
      <c r="L129" s="160"/>
      <c r="M129" s="190"/>
      <c r="N129" s="281"/>
      <c r="O129" s="189"/>
      <c r="P129" s="160"/>
      <c r="Q129" s="160"/>
      <c r="R129" s="158" t="str">
        <f>IFERROR(VLOOKUP(J129,Lists!A:B,2,FALSE),"")</f>
        <v/>
      </c>
      <c r="S129" s="175">
        <v>116</v>
      </c>
      <c r="T129" s="158" t="str">
        <f t="shared" si="19"/>
        <v/>
      </c>
      <c r="U129" s="158" t="str">
        <f>IFERROR(T129&amp;"-"&amp;VLOOKUP(T129,Lists!B:C,2,FALSE),"")</f>
        <v/>
      </c>
      <c r="V129" s="158" t="str">
        <f>IFERROR(INDEX($U$14:$U$203,MATCH(0,INDEX(COUNTIF($V$13:V128,$U$14:$U$203),0,0),0)),"")</f>
        <v/>
      </c>
      <c r="W129" s="159" t="str">
        <f>IFERROR(INDEX($G$14:$G$213,MATCH(0,INDEX(COUNTIF(W$13:$W128,$G$14:$G$213),0,0),0)),"x")</f>
        <v>x</v>
      </c>
      <c r="X129" s="159" t="str">
        <f t="shared" si="15"/>
        <v/>
      </c>
      <c r="Y129" s="159"/>
      <c r="Z129" s="164" t="str">
        <f t="shared" si="20"/>
        <v>|/</v>
      </c>
      <c r="AA129" s="164" t="str">
        <f>IFERROR(INDEX($Z$14:$Z$213,MATCH(0,INDEX(COUNTIF($AA$13:AA128,$Z$14:$Z$213),0,0),0)),"")</f>
        <v/>
      </c>
      <c r="AB129" s="164" t="str">
        <f t="shared" si="16"/>
        <v/>
      </c>
      <c r="AC129" s="164" t="str">
        <f t="shared" si="17"/>
        <v/>
      </c>
      <c r="AD129" s="164" t="str">
        <f t="shared" si="18"/>
        <v/>
      </c>
      <c r="AE129" s="164" t="str">
        <f>IFERROR(VLOOKUP(X129,G128:H213,2,FALSE),"")</f>
        <v/>
      </c>
    </row>
    <row r="130" spans="1:31">
      <c r="A130" s="160">
        <v>117</v>
      </c>
      <c r="B130" s="197"/>
      <c r="C130" s="198" t="s">
        <v>342</v>
      </c>
      <c r="D130" s="199"/>
      <c r="G130" s="202"/>
      <c r="I130" s="202"/>
      <c r="K130" s="179">
        <f t="shared" si="14"/>
        <v>0</v>
      </c>
      <c r="L130" s="160"/>
      <c r="M130" s="190"/>
      <c r="N130" s="281"/>
      <c r="O130" s="189"/>
      <c r="P130" s="160"/>
      <c r="Q130" s="160"/>
      <c r="R130" s="158" t="str">
        <f>IFERROR(VLOOKUP(J130,Lists!A:B,2,FALSE),"")</f>
        <v/>
      </c>
      <c r="S130" s="175">
        <v>117</v>
      </c>
      <c r="T130" s="158" t="str">
        <f t="shared" si="19"/>
        <v/>
      </c>
      <c r="U130" s="158" t="str">
        <f>IFERROR(T130&amp;"-"&amp;VLOOKUP(T130,Lists!B:C,2,FALSE),"")</f>
        <v/>
      </c>
      <c r="V130" s="158" t="str">
        <f>IFERROR(INDEX($U$14:$U$203,MATCH(0,INDEX(COUNTIF($V$13:V129,$U$14:$U$203),0,0),0)),"")</f>
        <v/>
      </c>
      <c r="W130" s="159" t="str">
        <f>IFERROR(INDEX($G$14:$G$213,MATCH(0,INDEX(COUNTIF(W$13:$W129,$G$14:$G$213),0,0),0)),"x")</f>
        <v>x</v>
      </c>
      <c r="X130" s="159" t="str">
        <f t="shared" si="15"/>
        <v/>
      </c>
      <c r="Y130" s="159"/>
      <c r="Z130" s="164" t="str">
        <f t="shared" si="20"/>
        <v>|/</v>
      </c>
      <c r="AA130" s="164" t="str">
        <f>IFERROR(INDEX($Z$14:$Z$213,MATCH(0,INDEX(COUNTIF($AA$13:AA129,$Z$14:$Z$213),0,0),0)),"")</f>
        <v/>
      </c>
      <c r="AB130" s="164" t="str">
        <f t="shared" si="16"/>
        <v/>
      </c>
      <c r="AC130" s="164" t="str">
        <f t="shared" si="17"/>
        <v/>
      </c>
      <c r="AD130" s="164" t="str">
        <f t="shared" si="18"/>
        <v/>
      </c>
      <c r="AE130" s="164" t="str">
        <f>IFERROR(VLOOKUP(X130,G129:H213,2,FALSE),"")</f>
        <v/>
      </c>
    </row>
    <row r="131" spans="1:31">
      <c r="A131" s="160">
        <v>118</v>
      </c>
      <c r="B131" s="197"/>
      <c r="C131" s="198" t="s">
        <v>342</v>
      </c>
      <c r="D131" s="199"/>
      <c r="G131" s="202"/>
      <c r="I131" s="202"/>
      <c r="K131" s="179">
        <f t="shared" si="14"/>
        <v>0</v>
      </c>
      <c r="L131" s="160"/>
      <c r="M131" s="190"/>
      <c r="N131" s="281"/>
      <c r="O131" s="189"/>
      <c r="P131" s="160"/>
      <c r="Q131" s="160"/>
      <c r="R131" s="158" t="str">
        <f>IFERROR(VLOOKUP(J131,Lists!A:B,2,FALSE),"")</f>
        <v/>
      </c>
      <c r="S131" s="175">
        <v>118</v>
      </c>
      <c r="T131" s="158" t="str">
        <f t="shared" si="19"/>
        <v/>
      </c>
      <c r="U131" s="158" t="str">
        <f>IFERROR(T131&amp;"-"&amp;VLOOKUP(T131,Lists!B:C,2,FALSE),"")</f>
        <v/>
      </c>
      <c r="V131" s="158" t="str">
        <f>IFERROR(INDEX($U$14:$U$203,MATCH(0,INDEX(COUNTIF($V$13:V130,$U$14:$U$203),0,0),0)),"")</f>
        <v/>
      </c>
      <c r="W131" s="159" t="str">
        <f>IFERROR(INDEX($G$14:$G$213,MATCH(0,INDEX(COUNTIF(W$13:$W130,$G$14:$G$213),0,0),0)),"x")</f>
        <v>x</v>
      </c>
      <c r="X131" s="159" t="str">
        <f t="shared" si="15"/>
        <v/>
      </c>
      <c r="Y131" s="159"/>
      <c r="Z131" s="164" t="str">
        <f t="shared" si="20"/>
        <v>|/</v>
      </c>
      <c r="AA131" s="164" t="str">
        <f>IFERROR(INDEX($Z$14:$Z$213,MATCH(0,INDEX(COUNTIF($AA$13:AA130,$Z$14:$Z$213),0,0),0)),"")</f>
        <v/>
      </c>
      <c r="AB131" s="164" t="str">
        <f t="shared" si="16"/>
        <v/>
      </c>
      <c r="AC131" s="164" t="str">
        <f t="shared" si="17"/>
        <v/>
      </c>
      <c r="AD131" s="164" t="str">
        <f t="shared" si="18"/>
        <v/>
      </c>
      <c r="AE131" s="164" t="str">
        <f>IFERROR(VLOOKUP(X131,G130:H213,2,FALSE),"")</f>
        <v/>
      </c>
    </row>
    <row r="132" spans="1:31">
      <c r="A132" s="160">
        <v>119</v>
      </c>
      <c r="B132" s="197"/>
      <c r="C132" s="198" t="s">
        <v>342</v>
      </c>
      <c r="D132" s="199"/>
      <c r="G132" s="202"/>
      <c r="I132" s="202"/>
      <c r="K132" s="179">
        <f t="shared" si="14"/>
        <v>0</v>
      </c>
      <c r="L132" s="160"/>
      <c r="M132" s="190"/>
      <c r="N132" s="281"/>
      <c r="O132" s="189"/>
      <c r="P132" s="160"/>
      <c r="Q132" s="160"/>
      <c r="R132" s="158" t="str">
        <f>IFERROR(VLOOKUP(J132,Lists!A:B,2,FALSE),"")</f>
        <v/>
      </c>
      <c r="S132" s="175">
        <v>119</v>
      </c>
      <c r="T132" s="158" t="str">
        <f t="shared" si="19"/>
        <v/>
      </c>
      <c r="U132" s="158" t="str">
        <f>IFERROR(T132&amp;"-"&amp;VLOOKUP(T132,Lists!B:C,2,FALSE),"")</f>
        <v/>
      </c>
      <c r="V132" s="158" t="str">
        <f>IFERROR(INDEX($U$14:$U$203,MATCH(0,INDEX(COUNTIF($V$13:V131,$U$14:$U$203),0,0),0)),"")</f>
        <v/>
      </c>
      <c r="W132" s="159" t="str">
        <f>IFERROR(INDEX($G$14:$G$213,MATCH(0,INDEX(COUNTIF(W$13:$W131,$G$14:$G$213),0,0),0)),"x")</f>
        <v>x</v>
      </c>
      <c r="X132" s="159" t="str">
        <f t="shared" si="15"/>
        <v/>
      </c>
      <c r="Y132" s="159"/>
      <c r="Z132" s="164" t="str">
        <f t="shared" si="20"/>
        <v>|/</v>
      </c>
      <c r="AA132" s="164" t="str">
        <f>IFERROR(INDEX($Z$14:$Z$213,MATCH(0,INDEX(COUNTIF($AA$13:AA131,$Z$14:$Z$213),0,0),0)),"")</f>
        <v/>
      </c>
      <c r="AB132" s="164" t="str">
        <f t="shared" si="16"/>
        <v/>
      </c>
      <c r="AC132" s="164" t="str">
        <f t="shared" si="17"/>
        <v/>
      </c>
      <c r="AD132" s="164" t="str">
        <f t="shared" si="18"/>
        <v/>
      </c>
      <c r="AE132" s="164" t="str">
        <f>IFERROR(VLOOKUP(X132,G131:H213,2,FALSE),"")</f>
        <v/>
      </c>
    </row>
    <row r="133" spans="1:31">
      <c r="A133" s="160">
        <v>120</v>
      </c>
      <c r="B133" s="197"/>
      <c r="C133" s="198" t="s">
        <v>342</v>
      </c>
      <c r="D133" s="199"/>
      <c r="G133" s="202"/>
      <c r="I133" s="202"/>
      <c r="K133" s="179">
        <f t="shared" si="14"/>
        <v>0</v>
      </c>
      <c r="L133" s="160"/>
      <c r="M133" s="190"/>
      <c r="N133" s="281"/>
      <c r="O133" s="189"/>
      <c r="P133" s="160"/>
      <c r="Q133" s="160"/>
      <c r="R133" s="158" t="str">
        <f>IFERROR(VLOOKUP(J133,Lists!A:B,2,FALSE),"")</f>
        <v/>
      </c>
      <c r="S133" s="175">
        <v>120</v>
      </c>
      <c r="T133" s="158" t="str">
        <f t="shared" si="19"/>
        <v/>
      </c>
      <c r="U133" s="158" t="str">
        <f>IFERROR(T133&amp;"-"&amp;VLOOKUP(T133,Lists!B:C,2,FALSE),"")</f>
        <v/>
      </c>
      <c r="V133" s="158" t="str">
        <f>IFERROR(INDEX($U$14:$U$203,MATCH(0,INDEX(COUNTIF($V$13:V132,$U$14:$U$203),0,0),0)),"")</f>
        <v/>
      </c>
      <c r="W133" s="159" t="str">
        <f>IFERROR(INDEX($G$14:$G$213,MATCH(0,INDEX(COUNTIF(W$13:$W132,$G$14:$G$213),0,0),0)),"x")</f>
        <v>x</v>
      </c>
      <c r="X133" s="159" t="str">
        <f t="shared" si="15"/>
        <v/>
      </c>
      <c r="Y133" s="159"/>
      <c r="Z133" s="164" t="str">
        <f t="shared" si="20"/>
        <v>|/</v>
      </c>
      <c r="AA133" s="164" t="str">
        <f>IFERROR(INDEX($Z$14:$Z$213,MATCH(0,INDEX(COUNTIF($AA$13:AA132,$Z$14:$Z$213),0,0),0)),"")</f>
        <v/>
      </c>
      <c r="AB133" s="164" t="str">
        <f t="shared" si="16"/>
        <v/>
      </c>
      <c r="AC133" s="164" t="str">
        <f t="shared" si="17"/>
        <v/>
      </c>
      <c r="AD133" s="164" t="str">
        <f t="shared" si="18"/>
        <v/>
      </c>
      <c r="AE133" s="164" t="str">
        <f>IFERROR(VLOOKUP(X133,G132:H213,2,FALSE),"")</f>
        <v/>
      </c>
    </row>
    <row r="134" spans="1:31">
      <c r="A134" s="160">
        <v>121</v>
      </c>
      <c r="B134" s="197"/>
      <c r="C134" s="198" t="s">
        <v>342</v>
      </c>
      <c r="D134" s="199"/>
      <c r="G134" s="202"/>
      <c r="I134" s="202"/>
      <c r="K134" s="179">
        <f t="shared" si="14"/>
        <v>0</v>
      </c>
      <c r="L134" s="160"/>
      <c r="M134" s="190"/>
      <c r="N134" s="281"/>
      <c r="O134" s="189"/>
      <c r="P134" s="160"/>
      <c r="Q134" s="160"/>
      <c r="R134" s="158" t="str">
        <f>IFERROR(VLOOKUP(J134,Lists!A:B,2,FALSE),"")</f>
        <v/>
      </c>
      <c r="S134" s="175">
        <v>121</v>
      </c>
      <c r="T134" s="158" t="str">
        <f t="shared" si="19"/>
        <v/>
      </c>
      <c r="U134" s="158" t="str">
        <f>IFERROR(T134&amp;"-"&amp;VLOOKUP(T134,Lists!B:C,2,FALSE),"")</f>
        <v/>
      </c>
      <c r="V134" s="158" t="str">
        <f>IFERROR(INDEX($U$14:$U$203,MATCH(0,INDEX(COUNTIF($V$13:V133,$U$14:$U$203),0,0),0)),"")</f>
        <v/>
      </c>
      <c r="W134" s="159" t="str">
        <f>IFERROR(INDEX($G$14:$G$213,MATCH(0,INDEX(COUNTIF(W$13:$W133,$G$14:$G$213),0,0),0)),"x")</f>
        <v>x</v>
      </c>
      <c r="X134" s="159" t="str">
        <f t="shared" si="15"/>
        <v/>
      </c>
      <c r="Y134" s="159"/>
      <c r="Z134" s="164" t="str">
        <f t="shared" si="20"/>
        <v>|/</v>
      </c>
      <c r="AA134" s="164" t="str">
        <f>IFERROR(INDEX($Z$14:$Z$213,MATCH(0,INDEX(COUNTIF($AA$13:AA133,$Z$14:$Z$213),0,0),0)),"")</f>
        <v/>
      </c>
      <c r="AB134" s="164" t="str">
        <f t="shared" si="16"/>
        <v/>
      </c>
      <c r="AC134" s="164" t="str">
        <f t="shared" si="17"/>
        <v/>
      </c>
      <c r="AD134" s="164" t="str">
        <f t="shared" si="18"/>
        <v/>
      </c>
      <c r="AE134" s="164" t="str">
        <f>IFERROR(VLOOKUP(X134,G133:H213,2,FALSE),"")</f>
        <v/>
      </c>
    </row>
    <row r="135" spans="1:31">
      <c r="A135" s="160">
        <v>122</v>
      </c>
      <c r="B135" s="197"/>
      <c r="C135" s="198" t="s">
        <v>342</v>
      </c>
      <c r="D135" s="199"/>
      <c r="G135" s="202"/>
      <c r="I135" s="202"/>
      <c r="K135" s="179">
        <f t="shared" si="14"/>
        <v>0</v>
      </c>
      <c r="L135" s="160"/>
      <c r="M135" s="190"/>
      <c r="N135" s="281"/>
      <c r="O135" s="189"/>
      <c r="P135" s="160"/>
      <c r="Q135" s="160"/>
      <c r="R135" s="158" t="str">
        <f>IFERROR(VLOOKUP(J135,Lists!A:B,2,FALSE),"")</f>
        <v/>
      </c>
      <c r="S135" s="175">
        <v>122</v>
      </c>
      <c r="T135" s="158" t="str">
        <f t="shared" si="19"/>
        <v/>
      </c>
      <c r="U135" s="158" t="str">
        <f>IFERROR(T135&amp;"-"&amp;VLOOKUP(T135,Lists!B:C,2,FALSE),"")</f>
        <v/>
      </c>
      <c r="V135" s="158" t="str">
        <f>IFERROR(INDEX($U$14:$U$203,MATCH(0,INDEX(COUNTIF($V$13:V134,$U$14:$U$203),0,0),0)),"")</f>
        <v/>
      </c>
      <c r="W135" s="159" t="str">
        <f>IFERROR(INDEX($G$14:$G$213,MATCH(0,INDEX(COUNTIF(W$13:$W134,$G$14:$G$213),0,0),0)),"x")</f>
        <v>x</v>
      </c>
      <c r="X135" s="159" t="str">
        <f t="shared" si="15"/>
        <v/>
      </c>
      <c r="Y135" s="159"/>
      <c r="Z135" s="164" t="str">
        <f t="shared" si="20"/>
        <v>|/</v>
      </c>
      <c r="AA135" s="164" t="str">
        <f>IFERROR(INDEX($Z$14:$Z$213,MATCH(0,INDEX(COUNTIF($AA$13:AA134,$Z$14:$Z$213),0,0),0)),"")</f>
        <v/>
      </c>
      <c r="AB135" s="164" t="str">
        <f t="shared" si="16"/>
        <v/>
      </c>
      <c r="AC135" s="164" t="str">
        <f t="shared" si="17"/>
        <v/>
      </c>
      <c r="AD135" s="164" t="str">
        <f t="shared" si="18"/>
        <v/>
      </c>
      <c r="AE135" s="164" t="str">
        <f>IFERROR(VLOOKUP(X135,G134:H213,2,FALSE),"")</f>
        <v/>
      </c>
    </row>
    <row r="136" spans="1:31">
      <c r="A136" s="160">
        <v>123</v>
      </c>
      <c r="B136" s="197"/>
      <c r="C136" s="198" t="s">
        <v>342</v>
      </c>
      <c r="D136" s="199"/>
      <c r="G136" s="202"/>
      <c r="I136" s="202"/>
      <c r="K136" s="179">
        <f t="shared" si="14"/>
        <v>0</v>
      </c>
      <c r="L136" s="160"/>
      <c r="M136" s="190"/>
      <c r="N136" s="281"/>
      <c r="O136" s="189"/>
      <c r="P136" s="160"/>
      <c r="Q136" s="160"/>
      <c r="R136" s="158" t="str">
        <f>IFERROR(VLOOKUP(J136,Lists!A:B,2,FALSE),"")</f>
        <v/>
      </c>
      <c r="S136" s="175">
        <v>123</v>
      </c>
      <c r="T136" s="158" t="str">
        <f t="shared" si="19"/>
        <v/>
      </c>
      <c r="U136" s="158" t="str">
        <f>IFERROR(T136&amp;"-"&amp;VLOOKUP(T136,Lists!B:C,2,FALSE),"")</f>
        <v/>
      </c>
      <c r="V136" s="158" t="str">
        <f>IFERROR(INDEX($U$14:$U$203,MATCH(0,INDEX(COUNTIF($V$13:V135,$U$14:$U$203),0,0),0)),"")</f>
        <v/>
      </c>
      <c r="W136" s="159" t="str">
        <f>IFERROR(INDEX($G$14:$G$213,MATCH(0,INDEX(COUNTIF(W$13:$W135,$G$14:$G$213),0,0),0)),"x")</f>
        <v>x</v>
      </c>
      <c r="X136" s="159" t="str">
        <f t="shared" si="15"/>
        <v/>
      </c>
      <c r="Y136" s="159"/>
      <c r="Z136" s="164" t="str">
        <f t="shared" si="20"/>
        <v>|/</v>
      </c>
      <c r="AA136" s="164" t="str">
        <f>IFERROR(INDEX($Z$14:$Z$213,MATCH(0,INDEX(COUNTIF($AA$13:AA135,$Z$14:$Z$213),0,0),0)),"")</f>
        <v/>
      </c>
      <c r="AB136" s="164" t="str">
        <f t="shared" si="16"/>
        <v/>
      </c>
      <c r="AC136" s="164" t="str">
        <f t="shared" si="17"/>
        <v/>
      </c>
      <c r="AD136" s="164" t="str">
        <f t="shared" si="18"/>
        <v/>
      </c>
      <c r="AE136" s="164" t="str">
        <f>IFERROR(VLOOKUP(X136,G135:H213,2,FALSE),"")</f>
        <v/>
      </c>
    </row>
    <row r="137" spans="1:31">
      <c r="A137" s="160">
        <v>124</v>
      </c>
      <c r="B137" s="197"/>
      <c r="C137" s="198" t="s">
        <v>342</v>
      </c>
      <c r="D137" s="199"/>
      <c r="G137" s="202"/>
      <c r="I137" s="202"/>
      <c r="K137" s="179">
        <f t="shared" si="14"/>
        <v>0</v>
      </c>
      <c r="L137" s="160"/>
      <c r="M137" s="190"/>
      <c r="N137" s="281"/>
      <c r="O137" s="189"/>
      <c r="P137" s="160"/>
      <c r="Q137" s="160"/>
      <c r="R137" s="158" t="str">
        <f>IFERROR(VLOOKUP(J137,Lists!A:B,2,FALSE),"")</f>
        <v/>
      </c>
      <c r="S137" s="175">
        <v>124</v>
      </c>
      <c r="T137" s="158" t="str">
        <f t="shared" si="19"/>
        <v/>
      </c>
      <c r="U137" s="158" t="str">
        <f>IFERROR(T137&amp;"-"&amp;VLOOKUP(T137,Lists!B:C,2,FALSE),"")</f>
        <v/>
      </c>
      <c r="V137" s="158" t="str">
        <f>IFERROR(INDEX($U$14:$U$203,MATCH(0,INDEX(COUNTIF($V$13:V136,$U$14:$U$203),0,0),0)),"")</f>
        <v/>
      </c>
      <c r="W137" s="159" t="str">
        <f>IFERROR(INDEX($G$14:$G$213,MATCH(0,INDEX(COUNTIF(W$13:$W136,$G$14:$G$213),0,0),0)),"x")</f>
        <v>x</v>
      </c>
      <c r="X137" s="159" t="str">
        <f t="shared" si="15"/>
        <v/>
      </c>
      <c r="Y137" s="159"/>
      <c r="Z137" s="164" t="str">
        <f t="shared" si="20"/>
        <v>|/</v>
      </c>
      <c r="AA137" s="164" t="str">
        <f>IFERROR(INDEX($Z$14:$Z$213,MATCH(0,INDEX(COUNTIF($AA$13:AA136,$Z$14:$Z$213),0,0),0)),"")</f>
        <v/>
      </c>
      <c r="AB137" s="164" t="str">
        <f t="shared" si="16"/>
        <v/>
      </c>
      <c r="AC137" s="164" t="str">
        <f t="shared" si="17"/>
        <v/>
      </c>
      <c r="AD137" s="164" t="str">
        <f t="shared" si="18"/>
        <v/>
      </c>
      <c r="AE137" s="164" t="str">
        <f>IFERROR(VLOOKUP(X137,G136:H213,2,FALSE),"")</f>
        <v/>
      </c>
    </row>
    <row r="138" spans="1:31">
      <c r="A138" s="160">
        <v>125</v>
      </c>
      <c r="B138" s="197"/>
      <c r="C138" s="198" t="s">
        <v>342</v>
      </c>
      <c r="D138" s="199"/>
      <c r="G138" s="202"/>
      <c r="I138" s="202"/>
      <c r="K138" s="179">
        <f t="shared" si="14"/>
        <v>0</v>
      </c>
      <c r="L138" s="160"/>
      <c r="M138" s="190"/>
      <c r="N138" s="281"/>
      <c r="O138" s="189"/>
      <c r="P138" s="160"/>
      <c r="Q138" s="160"/>
      <c r="R138" s="158" t="str">
        <f>IFERROR(VLOOKUP(J138,Lists!A:B,2,FALSE),"")</f>
        <v/>
      </c>
      <c r="S138" s="175">
        <v>125</v>
      </c>
      <c r="T138" s="158" t="str">
        <f t="shared" si="19"/>
        <v/>
      </c>
      <c r="U138" s="158" t="str">
        <f>IFERROR(T138&amp;"-"&amp;VLOOKUP(T138,Lists!B:C,2,FALSE),"")</f>
        <v/>
      </c>
      <c r="V138" s="158" t="str">
        <f>IFERROR(INDEX($U$14:$U$203,MATCH(0,INDEX(COUNTIF($V$13:V137,$U$14:$U$203),0,0),0)),"")</f>
        <v/>
      </c>
      <c r="W138" s="159" t="str">
        <f>IFERROR(INDEX($G$14:$G$213,MATCH(0,INDEX(COUNTIF(W$13:$W137,$G$14:$G$213),0,0),0)),"x")</f>
        <v>x</v>
      </c>
      <c r="X138" s="159" t="str">
        <f t="shared" si="15"/>
        <v/>
      </c>
      <c r="Y138" s="159"/>
      <c r="Z138" s="164" t="str">
        <f t="shared" si="20"/>
        <v>|/</v>
      </c>
      <c r="AA138" s="164" t="str">
        <f>IFERROR(INDEX($Z$14:$Z$213,MATCH(0,INDEX(COUNTIF($AA$13:AA137,$Z$14:$Z$213),0,0),0)),"")</f>
        <v/>
      </c>
      <c r="AB138" s="164" t="str">
        <f t="shared" si="16"/>
        <v/>
      </c>
      <c r="AC138" s="164" t="str">
        <f t="shared" si="17"/>
        <v/>
      </c>
      <c r="AD138" s="164" t="str">
        <f t="shared" si="18"/>
        <v/>
      </c>
      <c r="AE138" s="164" t="str">
        <f>IFERROR(VLOOKUP(X138,G137:H213,2,FALSE),"")</f>
        <v/>
      </c>
    </row>
    <row r="139" spans="1:31">
      <c r="A139" s="160">
        <v>126</v>
      </c>
      <c r="B139" s="197"/>
      <c r="C139" s="198" t="s">
        <v>342</v>
      </c>
      <c r="D139" s="199"/>
      <c r="G139" s="202"/>
      <c r="I139" s="202"/>
      <c r="K139" s="179">
        <f t="shared" si="14"/>
        <v>0</v>
      </c>
      <c r="L139" s="160"/>
      <c r="M139" s="190"/>
      <c r="N139" s="281"/>
      <c r="O139" s="189"/>
      <c r="P139" s="160"/>
      <c r="Q139" s="160"/>
      <c r="R139" s="158" t="str">
        <f>IFERROR(VLOOKUP(J139,Lists!A:B,2,FALSE),"")</f>
        <v/>
      </c>
      <c r="S139" s="175">
        <v>126</v>
      </c>
      <c r="T139" s="158" t="str">
        <f t="shared" si="19"/>
        <v/>
      </c>
      <c r="U139" s="158" t="str">
        <f>IFERROR(T139&amp;"-"&amp;VLOOKUP(T139,Lists!B:C,2,FALSE),"")</f>
        <v/>
      </c>
      <c r="V139" s="158" t="str">
        <f>IFERROR(INDEX($U$14:$U$203,MATCH(0,INDEX(COUNTIF($V$13:V138,$U$14:$U$203),0,0),0)),"")</f>
        <v/>
      </c>
      <c r="W139" s="159" t="str">
        <f>IFERROR(INDEX($G$14:$G$213,MATCH(0,INDEX(COUNTIF(W$13:$W138,$G$14:$G$213),0,0),0)),"x")</f>
        <v>x</v>
      </c>
      <c r="X139" s="159" t="str">
        <f t="shared" si="15"/>
        <v/>
      </c>
      <c r="Y139" s="159"/>
      <c r="Z139" s="164" t="str">
        <f t="shared" si="20"/>
        <v>|/</v>
      </c>
      <c r="AA139" s="164" t="str">
        <f>IFERROR(INDEX($Z$14:$Z$213,MATCH(0,INDEX(COUNTIF($AA$13:AA138,$Z$14:$Z$213),0,0),0)),"")</f>
        <v/>
      </c>
      <c r="AB139" s="164" t="str">
        <f t="shared" si="16"/>
        <v/>
      </c>
      <c r="AC139" s="164" t="str">
        <f t="shared" si="17"/>
        <v/>
      </c>
      <c r="AD139" s="164" t="str">
        <f t="shared" si="18"/>
        <v/>
      </c>
      <c r="AE139" s="164" t="str">
        <f>IFERROR(VLOOKUP(X139,G138:H213,2,FALSE),"")</f>
        <v/>
      </c>
    </row>
    <row r="140" spans="1:31">
      <c r="A140" s="160">
        <v>127</v>
      </c>
      <c r="B140" s="197"/>
      <c r="C140" s="198" t="s">
        <v>342</v>
      </c>
      <c r="D140" s="199"/>
      <c r="G140" s="202"/>
      <c r="I140" s="202"/>
      <c r="K140" s="179">
        <f t="shared" si="14"/>
        <v>0</v>
      </c>
      <c r="L140" s="160"/>
      <c r="M140" s="190"/>
      <c r="N140" s="281"/>
      <c r="O140" s="189"/>
      <c r="P140" s="160"/>
      <c r="Q140" s="160"/>
      <c r="R140" s="158" t="str">
        <f>IFERROR(VLOOKUP(J140,Lists!A:B,2,FALSE),"")</f>
        <v/>
      </c>
      <c r="S140" s="175">
        <v>127</v>
      </c>
      <c r="T140" s="158" t="str">
        <f t="shared" si="19"/>
        <v/>
      </c>
      <c r="U140" s="158" t="str">
        <f>IFERROR(T140&amp;"-"&amp;VLOOKUP(T140,Lists!B:C,2,FALSE),"")</f>
        <v/>
      </c>
      <c r="V140" s="158" t="str">
        <f>IFERROR(INDEX($U$14:$U$203,MATCH(0,INDEX(COUNTIF($V$13:V139,$U$14:$U$203),0,0),0)),"")</f>
        <v/>
      </c>
      <c r="W140" s="159" t="str">
        <f>IFERROR(INDEX($G$14:$G$213,MATCH(0,INDEX(COUNTIF(W$13:$W139,$G$14:$G$213),0,0),0)),"x")</f>
        <v>x</v>
      </c>
      <c r="X140" s="159" t="str">
        <f t="shared" si="15"/>
        <v/>
      </c>
      <c r="Y140" s="159"/>
      <c r="Z140" s="164" t="str">
        <f t="shared" si="20"/>
        <v>|/</v>
      </c>
      <c r="AA140" s="164" t="str">
        <f>IFERROR(INDEX($Z$14:$Z$213,MATCH(0,INDEX(COUNTIF($AA$13:AA139,$Z$14:$Z$213),0,0),0)),"")</f>
        <v/>
      </c>
      <c r="AB140" s="164" t="str">
        <f t="shared" si="16"/>
        <v/>
      </c>
      <c r="AC140" s="164" t="str">
        <f t="shared" si="17"/>
        <v/>
      </c>
      <c r="AD140" s="164" t="str">
        <f t="shared" si="18"/>
        <v/>
      </c>
      <c r="AE140" s="164" t="str">
        <f>IFERROR(VLOOKUP(X140,G139:H213,2,FALSE),"")</f>
        <v/>
      </c>
    </row>
    <row r="141" spans="1:31">
      <c r="A141" s="160">
        <v>128</v>
      </c>
      <c r="B141" s="197"/>
      <c r="C141" s="198" t="s">
        <v>342</v>
      </c>
      <c r="D141" s="199"/>
      <c r="G141" s="202"/>
      <c r="I141" s="202"/>
      <c r="K141" s="179">
        <f t="shared" si="14"/>
        <v>0</v>
      </c>
      <c r="L141" s="160"/>
      <c r="M141" s="190"/>
      <c r="N141" s="281"/>
      <c r="O141" s="189"/>
      <c r="P141" s="160"/>
      <c r="Q141" s="160"/>
      <c r="R141" s="158" t="str">
        <f>IFERROR(VLOOKUP(J141,Lists!A:B,2,FALSE),"")</f>
        <v/>
      </c>
      <c r="S141" s="175">
        <v>128</v>
      </c>
      <c r="T141" s="158" t="str">
        <f t="shared" si="19"/>
        <v/>
      </c>
      <c r="U141" s="158" t="str">
        <f>IFERROR(T141&amp;"-"&amp;VLOOKUP(T141,Lists!B:C,2,FALSE),"")</f>
        <v/>
      </c>
      <c r="V141" s="158" t="str">
        <f>IFERROR(INDEX($U$14:$U$203,MATCH(0,INDEX(COUNTIF($V$13:V140,$U$14:$U$203),0,0),0)),"")</f>
        <v/>
      </c>
      <c r="W141" s="159" t="str">
        <f>IFERROR(INDEX($G$14:$G$213,MATCH(0,INDEX(COUNTIF(W$13:$W140,$G$14:$G$213),0,0),0)),"x")</f>
        <v>x</v>
      </c>
      <c r="X141" s="159" t="str">
        <f t="shared" si="15"/>
        <v/>
      </c>
      <c r="Y141" s="159"/>
      <c r="Z141" s="164" t="str">
        <f t="shared" si="20"/>
        <v>|/</v>
      </c>
      <c r="AA141" s="164" t="str">
        <f>IFERROR(INDEX($Z$14:$Z$213,MATCH(0,INDEX(COUNTIF($AA$13:AA140,$Z$14:$Z$213),0,0),0)),"")</f>
        <v/>
      </c>
      <c r="AB141" s="164" t="str">
        <f t="shared" si="16"/>
        <v/>
      </c>
      <c r="AC141" s="164" t="str">
        <f t="shared" si="17"/>
        <v/>
      </c>
      <c r="AD141" s="164" t="str">
        <f t="shared" si="18"/>
        <v/>
      </c>
      <c r="AE141" s="164" t="str">
        <f>IFERROR(VLOOKUP(X141,G140:H213,2,FALSE),"")</f>
        <v/>
      </c>
    </row>
    <row r="142" spans="1:31">
      <c r="A142" s="160">
        <v>129</v>
      </c>
      <c r="B142" s="197"/>
      <c r="C142" s="198" t="s">
        <v>342</v>
      </c>
      <c r="D142" s="199"/>
      <c r="G142" s="202"/>
      <c r="I142" s="202"/>
      <c r="K142" s="179">
        <f t="shared" si="14"/>
        <v>0</v>
      </c>
      <c r="L142" s="160"/>
      <c r="M142" s="190"/>
      <c r="N142" s="281"/>
      <c r="O142" s="189"/>
      <c r="P142" s="160"/>
      <c r="Q142" s="160"/>
      <c r="R142" s="158" t="str">
        <f>IFERROR(VLOOKUP(J142,Lists!A:B,2,FALSE),"")</f>
        <v/>
      </c>
      <c r="S142" s="175">
        <v>129</v>
      </c>
      <c r="T142" s="158" t="str">
        <f t="shared" si="19"/>
        <v/>
      </c>
      <c r="U142" s="158" t="str">
        <f>IFERROR(T142&amp;"-"&amp;VLOOKUP(T142,Lists!B:C,2,FALSE),"")</f>
        <v/>
      </c>
      <c r="V142" s="158" t="str">
        <f>IFERROR(INDEX($U$14:$U$203,MATCH(0,INDEX(COUNTIF($V$13:V141,$U$14:$U$203),0,0),0)),"")</f>
        <v/>
      </c>
      <c r="W142" s="159" t="str">
        <f>IFERROR(INDEX($G$14:$G$213,MATCH(0,INDEX(COUNTIF(W$13:$W141,$G$14:$G$213),0,0),0)),"x")</f>
        <v>x</v>
      </c>
      <c r="X142" s="159" t="str">
        <f t="shared" si="15"/>
        <v/>
      </c>
      <c r="Y142" s="159"/>
      <c r="Z142" s="164" t="str">
        <f t="shared" ref="Z142:Z173" si="21">G142&amp;"|"&amp;I142&amp;"/"&amp;E142</f>
        <v>|/</v>
      </c>
      <c r="AA142" s="164" t="str">
        <f>IFERROR(INDEX($Z$14:$Z$213,MATCH(0,INDEX(COUNTIF($AA$13:AA141,$Z$14:$Z$213),0,0),0)),"")</f>
        <v/>
      </c>
      <c r="AB142" s="164" t="str">
        <f t="shared" si="16"/>
        <v/>
      </c>
      <c r="AC142" s="164" t="str">
        <f t="shared" si="17"/>
        <v/>
      </c>
      <c r="AD142" s="164" t="str">
        <f t="shared" si="18"/>
        <v/>
      </c>
      <c r="AE142" s="164" t="str">
        <f>IFERROR(VLOOKUP(X142,G141:H213,2,FALSE),"")</f>
        <v/>
      </c>
    </row>
    <row r="143" spans="1:31">
      <c r="A143" s="160">
        <v>130</v>
      </c>
      <c r="B143" s="197"/>
      <c r="C143" s="198" t="s">
        <v>342</v>
      </c>
      <c r="D143" s="199"/>
      <c r="G143" s="202"/>
      <c r="I143" s="202"/>
      <c r="K143" s="179">
        <f t="shared" ref="K143:K206" si="22">ROUND(IF(D143&lt;&gt;" ",VLOOKUP(C143,$M$9:$O$12,3,FALSE)*D143," "),2)</f>
        <v>0</v>
      </c>
      <c r="L143" s="160"/>
      <c r="M143" s="190"/>
      <c r="N143" s="281"/>
      <c r="O143" s="189"/>
      <c r="P143" s="160"/>
      <c r="Q143" s="160"/>
      <c r="R143" s="158" t="str">
        <f>IFERROR(VLOOKUP(J143,Lists!A:B,2,FALSE),"")</f>
        <v/>
      </c>
      <c r="S143" s="175">
        <v>130</v>
      </c>
      <c r="T143" s="158" t="str">
        <f t="shared" si="19"/>
        <v/>
      </c>
      <c r="U143" s="158" t="str">
        <f>IFERROR(T143&amp;"-"&amp;VLOOKUP(T143,Lists!B:C,2,FALSE),"")</f>
        <v/>
      </c>
      <c r="V143" s="158" t="str">
        <f>IFERROR(INDEX($U$14:$U$203,MATCH(0,INDEX(COUNTIF($V$13:V142,$U$14:$U$203),0,0),0)),"")</f>
        <v/>
      </c>
      <c r="W143" s="159" t="str">
        <f>IFERROR(INDEX($G$14:$G$213,MATCH(0,INDEX(COUNTIF(W$13:$W142,$G$14:$G$213),0,0),0)),"x")</f>
        <v>x</v>
      </c>
      <c r="X143" s="159" t="str">
        <f t="shared" ref="X143:X206" si="23">IFERROR(SMALL($W$14:$W$213,S144),"")</f>
        <v/>
      </c>
      <c r="Y143" s="159"/>
      <c r="Z143" s="164" t="str">
        <f t="shared" si="21"/>
        <v>|/</v>
      </c>
      <c r="AA143" s="164" t="str">
        <f>IFERROR(INDEX($Z$14:$Z$213,MATCH(0,INDEX(COUNTIF($AA$13:AA142,$Z$14:$Z$213),0,0),0)),"")</f>
        <v/>
      </c>
      <c r="AB143" s="164" t="str">
        <f t="shared" si="16"/>
        <v/>
      </c>
      <c r="AC143" s="164" t="str">
        <f t="shared" si="17"/>
        <v/>
      </c>
      <c r="AD143" s="164" t="str">
        <f t="shared" si="18"/>
        <v/>
      </c>
      <c r="AE143" s="164" t="str">
        <f>IFERROR(VLOOKUP(X143,G142:H213,2,FALSE),"")</f>
        <v/>
      </c>
    </row>
    <row r="144" spans="1:31">
      <c r="A144" s="160">
        <v>131</v>
      </c>
      <c r="B144" s="197"/>
      <c r="C144" s="198" t="s">
        <v>342</v>
      </c>
      <c r="D144" s="199"/>
      <c r="G144" s="202"/>
      <c r="I144" s="202"/>
      <c r="K144" s="179">
        <f t="shared" si="22"/>
        <v>0</v>
      </c>
      <c r="L144" s="160"/>
      <c r="M144" s="190"/>
      <c r="N144" s="281"/>
      <c r="O144" s="189"/>
      <c r="P144" s="160"/>
      <c r="Q144" s="160"/>
      <c r="R144" s="158" t="str">
        <f>IFERROR(VLOOKUP(J144,Lists!A:B,2,FALSE),"")</f>
        <v/>
      </c>
      <c r="S144" s="175">
        <v>131</v>
      </c>
      <c r="T144" s="158" t="str">
        <f t="shared" si="19"/>
        <v/>
      </c>
      <c r="U144" s="158" t="str">
        <f>IFERROR(T144&amp;"-"&amp;VLOOKUP(T144,Lists!B:C,2,FALSE),"")</f>
        <v/>
      </c>
      <c r="V144" s="158" t="str">
        <f>IFERROR(INDEX($U$14:$U$203,MATCH(0,INDEX(COUNTIF($V$13:V143,$U$14:$U$203),0,0),0)),"")</f>
        <v/>
      </c>
      <c r="W144" s="159" t="str">
        <f>IFERROR(INDEX($G$14:$G$213,MATCH(0,INDEX(COUNTIF(W$13:$W143,$G$14:$G$213),0,0),0)),"x")</f>
        <v>x</v>
      </c>
      <c r="X144" s="159" t="str">
        <f t="shared" si="23"/>
        <v/>
      </c>
      <c r="Y144" s="159"/>
      <c r="Z144" s="164" t="str">
        <f t="shared" si="21"/>
        <v>|/</v>
      </c>
      <c r="AA144" s="164" t="str">
        <f>IFERROR(INDEX($Z$14:$Z$213,MATCH(0,INDEX(COUNTIF($AA$13:AA143,$Z$14:$Z$213),0,0),0)),"")</f>
        <v/>
      </c>
      <c r="AB144" s="164" t="str">
        <f t="shared" ref="AB144:AB207" si="24">IFERROR((LEFT(AA144,FIND("|",AA144)-1)),"")</f>
        <v/>
      </c>
      <c r="AC144" s="164" t="str">
        <f t="shared" ref="AC144:AC207" si="25">IFERROR(MID(AA144,FIND("|",AA144)+1,(FIND("/",AA144)-(FIND("|",AA144)+1))),"")</f>
        <v/>
      </c>
      <c r="AD144" s="164" t="str">
        <f t="shared" ref="AD144:AD207" si="26">IFERROR(RIGHT(AA144,LEN(AA144)-FIND("/",AA144)),"")</f>
        <v/>
      </c>
      <c r="AE144" s="164" t="str">
        <f>IFERROR(VLOOKUP(X144,G143:H213,2,FALSE),"")</f>
        <v/>
      </c>
    </row>
    <row r="145" spans="1:31">
      <c r="A145" s="160">
        <v>132</v>
      </c>
      <c r="B145" s="197"/>
      <c r="C145" s="198" t="s">
        <v>342</v>
      </c>
      <c r="D145" s="199"/>
      <c r="G145" s="202"/>
      <c r="I145" s="202"/>
      <c r="K145" s="179">
        <f t="shared" si="22"/>
        <v>0</v>
      </c>
      <c r="L145" s="160"/>
      <c r="M145" s="190"/>
      <c r="N145" s="281"/>
      <c r="O145" s="189"/>
      <c r="P145" s="160"/>
      <c r="Q145" s="160"/>
      <c r="R145" s="158" t="str">
        <f>IFERROR(VLOOKUP(J145,Lists!A:B,2,FALSE),"")</f>
        <v/>
      </c>
      <c r="S145" s="175">
        <v>132</v>
      </c>
      <c r="T145" s="158" t="str">
        <f t="shared" si="19"/>
        <v/>
      </c>
      <c r="U145" s="158" t="str">
        <f>IFERROR(T145&amp;"-"&amp;VLOOKUP(T145,Lists!B:C,2,FALSE),"")</f>
        <v/>
      </c>
      <c r="V145" s="158" t="str">
        <f>IFERROR(INDEX($U$14:$U$203,MATCH(0,INDEX(COUNTIF($V$13:V144,$U$14:$U$203),0,0),0)),"")</f>
        <v/>
      </c>
      <c r="W145" s="159" t="str">
        <f>IFERROR(INDEX($G$14:$G$213,MATCH(0,INDEX(COUNTIF(W$13:$W144,$G$14:$G$213),0,0),0)),"x")</f>
        <v>x</v>
      </c>
      <c r="X145" s="159" t="str">
        <f t="shared" si="23"/>
        <v/>
      </c>
      <c r="Y145" s="159"/>
      <c r="Z145" s="164" t="str">
        <f t="shared" si="21"/>
        <v>|/</v>
      </c>
      <c r="AA145" s="164" t="str">
        <f>IFERROR(INDEX($Z$14:$Z$213,MATCH(0,INDEX(COUNTIF($AA$13:AA144,$Z$14:$Z$213),0,0),0)),"")</f>
        <v/>
      </c>
      <c r="AB145" s="164" t="str">
        <f t="shared" si="24"/>
        <v/>
      </c>
      <c r="AC145" s="164" t="str">
        <f t="shared" si="25"/>
        <v/>
      </c>
      <c r="AD145" s="164" t="str">
        <f t="shared" si="26"/>
        <v/>
      </c>
      <c r="AE145" s="164" t="str">
        <f>IFERROR(VLOOKUP(X145,G144:H213,2,FALSE),"")</f>
        <v/>
      </c>
    </row>
    <row r="146" spans="1:31">
      <c r="A146" s="160">
        <v>133</v>
      </c>
      <c r="B146" s="197"/>
      <c r="C146" s="198" t="s">
        <v>342</v>
      </c>
      <c r="D146" s="199"/>
      <c r="G146" s="202"/>
      <c r="I146" s="202"/>
      <c r="K146" s="179">
        <f t="shared" si="22"/>
        <v>0</v>
      </c>
      <c r="L146" s="160"/>
      <c r="M146" s="190"/>
      <c r="N146" s="281"/>
      <c r="O146" s="189"/>
      <c r="P146" s="160"/>
      <c r="Q146" s="160"/>
      <c r="R146" s="158" t="str">
        <f>IFERROR(VLOOKUP(J146,Lists!A:B,2,FALSE),"")</f>
        <v/>
      </c>
      <c r="S146" s="175">
        <v>133</v>
      </c>
      <c r="T146" s="158" t="str">
        <f t="shared" si="19"/>
        <v/>
      </c>
      <c r="U146" s="158" t="str">
        <f>IFERROR(T146&amp;"-"&amp;VLOOKUP(T146,Lists!B:C,2,FALSE),"")</f>
        <v/>
      </c>
      <c r="V146" s="158" t="str">
        <f>IFERROR(INDEX($U$14:$U$203,MATCH(0,INDEX(COUNTIF($V$13:V145,$U$14:$U$203),0,0),0)),"")</f>
        <v/>
      </c>
      <c r="W146" s="159" t="str">
        <f>IFERROR(INDEX($G$14:$G$213,MATCH(0,INDEX(COUNTIF(W$13:$W145,$G$14:$G$213),0,0),0)),"x")</f>
        <v>x</v>
      </c>
      <c r="X146" s="159" t="str">
        <f t="shared" si="23"/>
        <v/>
      </c>
      <c r="Y146" s="159"/>
      <c r="Z146" s="164" t="str">
        <f t="shared" si="21"/>
        <v>|/</v>
      </c>
      <c r="AA146" s="164" t="str">
        <f>IFERROR(INDEX($Z$14:$Z$213,MATCH(0,INDEX(COUNTIF($AA$13:AA145,$Z$14:$Z$213),0,0),0)),"")</f>
        <v/>
      </c>
      <c r="AB146" s="164" t="str">
        <f t="shared" si="24"/>
        <v/>
      </c>
      <c r="AC146" s="164" t="str">
        <f t="shared" si="25"/>
        <v/>
      </c>
      <c r="AD146" s="164" t="str">
        <f t="shared" si="26"/>
        <v/>
      </c>
      <c r="AE146" s="164" t="str">
        <f>IFERROR(VLOOKUP(X146,G145:H213,2,FALSE),"")</f>
        <v/>
      </c>
    </row>
    <row r="147" spans="1:31">
      <c r="A147" s="160">
        <v>134</v>
      </c>
      <c r="B147" s="197"/>
      <c r="C147" s="198" t="s">
        <v>342</v>
      </c>
      <c r="D147" s="199"/>
      <c r="G147" s="202"/>
      <c r="I147" s="202"/>
      <c r="K147" s="179">
        <f t="shared" si="22"/>
        <v>0</v>
      </c>
      <c r="L147" s="160"/>
      <c r="M147" s="190"/>
      <c r="N147" s="281"/>
      <c r="O147" s="189"/>
      <c r="P147" s="160"/>
      <c r="Q147" s="160"/>
      <c r="R147" s="158" t="str">
        <f>IFERROR(VLOOKUP(J147,Lists!A:B,2,FALSE),"")</f>
        <v/>
      </c>
      <c r="S147" s="175">
        <v>134</v>
      </c>
      <c r="T147" s="158" t="str">
        <f t="shared" si="19"/>
        <v/>
      </c>
      <c r="U147" s="158" t="str">
        <f>IFERROR(T147&amp;"-"&amp;VLOOKUP(T147,Lists!B:C,2,FALSE),"")</f>
        <v/>
      </c>
      <c r="V147" s="158" t="str">
        <f>IFERROR(INDEX($U$14:$U$203,MATCH(0,INDEX(COUNTIF($V$13:V146,$U$14:$U$203),0,0),0)),"")</f>
        <v/>
      </c>
      <c r="W147" s="159" t="str">
        <f>IFERROR(INDEX($G$14:$G$213,MATCH(0,INDEX(COUNTIF(W$13:$W146,$G$14:$G$213),0,0),0)),"x")</f>
        <v>x</v>
      </c>
      <c r="X147" s="159" t="str">
        <f t="shared" si="23"/>
        <v/>
      </c>
      <c r="Y147" s="159"/>
      <c r="Z147" s="164" t="str">
        <f t="shared" si="21"/>
        <v>|/</v>
      </c>
      <c r="AA147" s="164" t="str">
        <f>IFERROR(INDEX($Z$14:$Z$213,MATCH(0,INDEX(COUNTIF($AA$13:AA146,$Z$14:$Z$213),0,0),0)),"")</f>
        <v/>
      </c>
      <c r="AB147" s="164" t="str">
        <f t="shared" si="24"/>
        <v/>
      </c>
      <c r="AC147" s="164" t="str">
        <f t="shared" si="25"/>
        <v/>
      </c>
      <c r="AD147" s="164" t="str">
        <f t="shared" si="26"/>
        <v/>
      </c>
      <c r="AE147" s="164" t="str">
        <f>IFERROR(VLOOKUP(X147,G146:H213,2,FALSE),"")</f>
        <v/>
      </c>
    </row>
    <row r="148" spans="1:31">
      <c r="A148" s="160">
        <v>135</v>
      </c>
      <c r="B148" s="197"/>
      <c r="C148" s="198" t="s">
        <v>342</v>
      </c>
      <c r="D148" s="199"/>
      <c r="G148" s="202"/>
      <c r="I148" s="202"/>
      <c r="K148" s="179">
        <f t="shared" si="22"/>
        <v>0</v>
      </c>
      <c r="L148" s="160"/>
      <c r="M148" s="190"/>
      <c r="N148" s="281"/>
      <c r="O148" s="189"/>
      <c r="P148" s="160"/>
      <c r="Q148" s="160"/>
      <c r="R148" s="158" t="str">
        <f>IFERROR(VLOOKUP(J148,Lists!A:B,2,FALSE),"")</f>
        <v/>
      </c>
      <c r="S148" s="175">
        <v>135</v>
      </c>
      <c r="T148" s="158" t="str">
        <f t="shared" si="19"/>
        <v/>
      </c>
      <c r="U148" s="158" t="str">
        <f>IFERROR(T148&amp;"-"&amp;VLOOKUP(T148,Lists!B:C,2,FALSE),"")</f>
        <v/>
      </c>
      <c r="V148" s="158" t="str">
        <f>IFERROR(INDEX($U$14:$U$203,MATCH(0,INDEX(COUNTIF($V$13:V147,$U$14:$U$203),0,0),0)),"")</f>
        <v/>
      </c>
      <c r="W148" s="159" t="str">
        <f>IFERROR(INDEX($G$14:$G$213,MATCH(0,INDEX(COUNTIF(W$13:$W147,$G$14:$G$213),0,0),0)),"x")</f>
        <v>x</v>
      </c>
      <c r="X148" s="159" t="str">
        <f t="shared" si="23"/>
        <v/>
      </c>
      <c r="Y148" s="159"/>
      <c r="Z148" s="164" t="str">
        <f t="shared" si="21"/>
        <v>|/</v>
      </c>
      <c r="AA148" s="164" t="str">
        <f>IFERROR(INDEX($Z$14:$Z$213,MATCH(0,INDEX(COUNTIF($AA$13:AA147,$Z$14:$Z$213),0,0),0)),"")</f>
        <v/>
      </c>
      <c r="AB148" s="164" t="str">
        <f t="shared" si="24"/>
        <v/>
      </c>
      <c r="AC148" s="164" t="str">
        <f t="shared" si="25"/>
        <v/>
      </c>
      <c r="AD148" s="164" t="str">
        <f t="shared" si="26"/>
        <v/>
      </c>
      <c r="AE148" s="164" t="str">
        <f>IFERROR(VLOOKUP(X148,G147:H213,2,FALSE),"")</f>
        <v/>
      </c>
    </row>
    <row r="149" spans="1:31">
      <c r="A149" s="160">
        <v>136</v>
      </c>
      <c r="B149" s="197"/>
      <c r="C149" s="198" t="s">
        <v>342</v>
      </c>
      <c r="D149" s="199"/>
      <c r="G149" s="202"/>
      <c r="I149" s="202"/>
      <c r="K149" s="179">
        <f t="shared" si="22"/>
        <v>0</v>
      </c>
      <c r="L149" s="160"/>
      <c r="M149" s="190"/>
      <c r="N149" s="281"/>
      <c r="O149" s="189"/>
      <c r="P149" s="160"/>
      <c r="Q149" s="160"/>
      <c r="R149" s="158" t="str">
        <f>IFERROR(VLOOKUP(J149,Lists!A:B,2,FALSE),"")</f>
        <v/>
      </c>
      <c r="S149" s="175">
        <v>136</v>
      </c>
      <c r="T149" s="158" t="str">
        <f t="shared" si="19"/>
        <v/>
      </c>
      <c r="U149" s="158" t="str">
        <f>IFERROR(T149&amp;"-"&amp;VLOOKUP(T149,Lists!B:C,2,FALSE),"")</f>
        <v/>
      </c>
      <c r="V149" s="158" t="str">
        <f>IFERROR(INDEX($U$14:$U$203,MATCH(0,INDEX(COUNTIF($V$13:V148,$U$14:$U$203),0,0),0)),"")</f>
        <v/>
      </c>
      <c r="W149" s="159" t="str">
        <f>IFERROR(INDEX($G$14:$G$213,MATCH(0,INDEX(COUNTIF(W$13:$W148,$G$14:$G$213),0,0),0)),"x")</f>
        <v>x</v>
      </c>
      <c r="X149" s="159" t="str">
        <f t="shared" si="23"/>
        <v/>
      </c>
      <c r="Y149" s="159"/>
      <c r="Z149" s="164" t="str">
        <f t="shared" si="21"/>
        <v>|/</v>
      </c>
      <c r="AA149" s="164" t="str">
        <f>IFERROR(INDEX($Z$14:$Z$213,MATCH(0,INDEX(COUNTIF($AA$13:AA148,$Z$14:$Z$213),0,0),0)),"")</f>
        <v/>
      </c>
      <c r="AB149" s="164" t="str">
        <f t="shared" si="24"/>
        <v/>
      </c>
      <c r="AC149" s="164" t="str">
        <f t="shared" si="25"/>
        <v/>
      </c>
      <c r="AD149" s="164" t="str">
        <f t="shared" si="26"/>
        <v/>
      </c>
      <c r="AE149" s="164" t="str">
        <f>IFERROR(VLOOKUP(X149,G148:H213,2,FALSE),"")</f>
        <v/>
      </c>
    </row>
    <row r="150" spans="1:31">
      <c r="A150" s="160">
        <v>137</v>
      </c>
      <c r="B150" s="197"/>
      <c r="C150" s="198" t="s">
        <v>342</v>
      </c>
      <c r="D150" s="199"/>
      <c r="G150" s="202"/>
      <c r="I150" s="202"/>
      <c r="K150" s="179">
        <f t="shared" si="22"/>
        <v>0</v>
      </c>
      <c r="L150" s="160"/>
      <c r="M150" s="190"/>
      <c r="N150" s="281"/>
      <c r="O150" s="189"/>
      <c r="P150" s="160"/>
      <c r="Q150" s="160"/>
      <c r="R150" s="158" t="str">
        <f>IFERROR(VLOOKUP(J150,Lists!A:B,2,FALSE),"")</f>
        <v/>
      </c>
      <c r="S150" s="175">
        <v>137</v>
      </c>
      <c r="T150" s="158" t="str">
        <f t="shared" si="19"/>
        <v/>
      </c>
      <c r="U150" s="158" t="str">
        <f>IFERROR(T150&amp;"-"&amp;VLOOKUP(T150,Lists!B:C,2,FALSE),"")</f>
        <v/>
      </c>
      <c r="V150" s="158" t="str">
        <f>IFERROR(INDEX($U$14:$U$203,MATCH(0,INDEX(COUNTIF($V$13:V149,$U$14:$U$203),0,0),0)),"")</f>
        <v/>
      </c>
      <c r="W150" s="159" t="str">
        <f>IFERROR(INDEX($G$14:$G$213,MATCH(0,INDEX(COUNTIF(W$13:$W149,$G$14:$G$213),0,0),0)),"x")</f>
        <v>x</v>
      </c>
      <c r="X150" s="159" t="str">
        <f t="shared" si="23"/>
        <v/>
      </c>
      <c r="Y150" s="159"/>
      <c r="Z150" s="164" t="str">
        <f t="shared" si="21"/>
        <v>|/</v>
      </c>
      <c r="AA150" s="164" t="str">
        <f>IFERROR(INDEX($Z$14:$Z$213,MATCH(0,INDEX(COUNTIF($AA$13:AA149,$Z$14:$Z$213),0,0),0)),"")</f>
        <v/>
      </c>
      <c r="AB150" s="164" t="str">
        <f t="shared" si="24"/>
        <v/>
      </c>
      <c r="AC150" s="164" t="str">
        <f t="shared" si="25"/>
        <v/>
      </c>
      <c r="AD150" s="164" t="str">
        <f t="shared" si="26"/>
        <v/>
      </c>
      <c r="AE150" s="164" t="str">
        <f>IFERROR(VLOOKUP(X150,G149:H213,2,FALSE),"")</f>
        <v/>
      </c>
    </row>
    <row r="151" spans="1:31">
      <c r="A151" s="160">
        <v>138</v>
      </c>
      <c r="B151" s="197"/>
      <c r="C151" s="198" t="s">
        <v>342</v>
      </c>
      <c r="D151" s="199"/>
      <c r="G151" s="202"/>
      <c r="I151" s="202"/>
      <c r="K151" s="179">
        <f t="shared" si="22"/>
        <v>0</v>
      </c>
      <c r="L151" s="160"/>
      <c r="M151" s="190"/>
      <c r="N151" s="281"/>
      <c r="O151" s="189"/>
      <c r="P151" s="160"/>
      <c r="Q151" s="160"/>
      <c r="R151" s="158" t="str">
        <f>IFERROR(VLOOKUP(J151,Lists!A:B,2,FALSE),"")</f>
        <v/>
      </c>
      <c r="S151" s="175">
        <v>138</v>
      </c>
      <c r="T151" s="158" t="str">
        <f t="shared" si="19"/>
        <v/>
      </c>
      <c r="U151" s="158" t="str">
        <f>IFERROR(T151&amp;"-"&amp;VLOOKUP(T151,Lists!B:C,2,FALSE),"")</f>
        <v/>
      </c>
      <c r="V151" s="158" t="str">
        <f>IFERROR(INDEX($U$14:$U$203,MATCH(0,INDEX(COUNTIF($V$13:V150,$U$14:$U$203),0,0),0)),"")</f>
        <v/>
      </c>
      <c r="W151" s="159" t="str">
        <f>IFERROR(INDEX($G$14:$G$213,MATCH(0,INDEX(COUNTIF(W$13:$W150,$G$14:$G$213),0,0),0)),"x")</f>
        <v>x</v>
      </c>
      <c r="X151" s="159" t="str">
        <f t="shared" si="23"/>
        <v/>
      </c>
      <c r="Y151" s="159"/>
      <c r="Z151" s="164" t="str">
        <f t="shared" si="21"/>
        <v>|/</v>
      </c>
      <c r="AA151" s="164" t="str">
        <f>IFERROR(INDEX($Z$14:$Z$213,MATCH(0,INDEX(COUNTIF($AA$13:AA150,$Z$14:$Z$213),0,0),0)),"")</f>
        <v/>
      </c>
      <c r="AB151" s="164" t="str">
        <f t="shared" si="24"/>
        <v/>
      </c>
      <c r="AC151" s="164" t="str">
        <f t="shared" si="25"/>
        <v/>
      </c>
      <c r="AD151" s="164" t="str">
        <f t="shared" si="26"/>
        <v/>
      </c>
      <c r="AE151" s="164" t="str">
        <f>IFERROR(VLOOKUP(X151,G150:H213,2,FALSE),"")</f>
        <v/>
      </c>
    </row>
    <row r="152" spans="1:31">
      <c r="A152" s="160">
        <v>139</v>
      </c>
      <c r="B152" s="197"/>
      <c r="C152" s="198" t="s">
        <v>342</v>
      </c>
      <c r="D152" s="199"/>
      <c r="G152" s="202"/>
      <c r="I152" s="202"/>
      <c r="K152" s="179">
        <f t="shared" si="22"/>
        <v>0</v>
      </c>
      <c r="L152" s="160"/>
      <c r="M152" s="190"/>
      <c r="N152" s="281"/>
      <c r="O152" s="189"/>
      <c r="P152" s="160"/>
      <c r="Q152" s="160"/>
      <c r="R152" s="158" t="str">
        <f>IFERROR(VLOOKUP(J152,Lists!A:B,2,FALSE),"")</f>
        <v/>
      </c>
      <c r="S152" s="175">
        <v>139</v>
      </c>
      <c r="T152" s="158" t="str">
        <f t="shared" si="19"/>
        <v/>
      </c>
      <c r="U152" s="158" t="str">
        <f>IFERROR(T152&amp;"-"&amp;VLOOKUP(T152,Lists!B:C,2,FALSE),"")</f>
        <v/>
      </c>
      <c r="V152" s="158" t="str">
        <f>IFERROR(INDEX($U$14:$U$203,MATCH(0,INDEX(COUNTIF($V$13:V151,$U$14:$U$203),0,0),0)),"")</f>
        <v/>
      </c>
      <c r="W152" s="159" t="str">
        <f>IFERROR(INDEX($G$14:$G$213,MATCH(0,INDEX(COUNTIF(W$13:$W151,$G$14:$G$213),0,0),0)),"x")</f>
        <v>x</v>
      </c>
      <c r="X152" s="159" t="str">
        <f t="shared" si="23"/>
        <v/>
      </c>
      <c r="Y152" s="159"/>
      <c r="Z152" s="164" t="str">
        <f t="shared" si="21"/>
        <v>|/</v>
      </c>
      <c r="AA152" s="164" t="str">
        <f>IFERROR(INDEX($Z$14:$Z$213,MATCH(0,INDEX(COUNTIF($AA$13:AA151,$Z$14:$Z$213),0,0),0)),"")</f>
        <v/>
      </c>
      <c r="AB152" s="164" t="str">
        <f t="shared" si="24"/>
        <v/>
      </c>
      <c r="AC152" s="164" t="str">
        <f t="shared" si="25"/>
        <v/>
      </c>
      <c r="AD152" s="164" t="str">
        <f t="shared" si="26"/>
        <v/>
      </c>
      <c r="AE152" s="164" t="str">
        <f>IFERROR(VLOOKUP(X152,G151:H213,2,FALSE),"")</f>
        <v/>
      </c>
    </row>
    <row r="153" spans="1:31">
      <c r="A153" s="160">
        <v>140</v>
      </c>
      <c r="B153" s="197"/>
      <c r="C153" s="198" t="s">
        <v>342</v>
      </c>
      <c r="D153" s="199"/>
      <c r="G153" s="202"/>
      <c r="I153" s="202"/>
      <c r="K153" s="179">
        <f t="shared" si="22"/>
        <v>0</v>
      </c>
      <c r="L153" s="160"/>
      <c r="M153" s="190"/>
      <c r="N153" s="281"/>
      <c r="O153" s="189"/>
      <c r="P153" s="160"/>
      <c r="Q153" s="160"/>
      <c r="R153" s="158" t="str">
        <f>IFERROR(VLOOKUP(J153,Lists!A:B,2,FALSE),"")</f>
        <v/>
      </c>
      <c r="S153" s="175">
        <v>140</v>
      </c>
      <c r="T153" s="158" t="str">
        <f t="shared" si="19"/>
        <v/>
      </c>
      <c r="U153" s="158" t="str">
        <f>IFERROR(T153&amp;"-"&amp;VLOOKUP(T153,Lists!B:C,2,FALSE),"")</f>
        <v/>
      </c>
      <c r="V153" s="158" t="str">
        <f>IFERROR(INDEX($U$14:$U$203,MATCH(0,INDEX(COUNTIF($V$13:V152,$U$14:$U$203),0,0),0)),"")</f>
        <v/>
      </c>
      <c r="W153" s="159" t="str">
        <f>IFERROR(INDEX($G$14:$G$213,MATCH(0,INDEX(COUNTIF(W$13:$W152,$G$14:$G$213),0,0),0)),"x")</f>
        <v>x</v>
      </c>
      <c r="X153" s="159" t="str">
        <f t="shared" si="23"/>
        <v/>
      </c>
      <c r="Y153" s="159"/>
      <c r="Z153" s="164" t="str">
        <f t="shared" si="21"/>
        <v>|/</v>
      </c>
      <c r="AA153" s="164" t="str">
        <f>IFERROR(INDEX($Z$14:$Z$213,MATCH(0,INDEX(COUNTIF($AA$13:AA152,$Z$14:$Z$213),0,0),0)),"")</f>
        <v/>
      </c>
      <c r="AB153" s="164" t="str">
        <f t="shared" si="24"/>
        <v/>
      </c>
      <c r="AC153" s="164" t="str">
        <f t="shared" si="25"/>
        <v/>
      </c>
      <c r="AD153" s="164" t="str">
        <f t="shared" si="26"/>
        <v/>
      </c>
      <c r="AE153" s="164" t="str">
        <f>IFERROR(VLOOKUP(X153,G152:H213,2,FALSE),"")</f>
        <v/>
      </c>
    </row>
    <row r="154" spans="1:31">
      <c r="A154" s="160">
        <v>141</v>
      </c>
      <c r="B154" s="197"/>
      <c r="C154" s="198" t="s">
        <v>342</v>
      </c>
      <c r="D154" s="199"/>
      <c r="G154" s="202"/>
      <c r="I154" s="202"/>
      <c r="K154" s="179">
        <f t="shared" si="22"/>
        <v>0</v>
      </c>
      <c r="L154" s="160"/>
      <c r="M154" s="190"/>
      <c r="N154" s="281"/>
      <c r="O154" s="189"/>
      <c r="P154" s="160"/>
      <c r="Q154" s="160"/>
      <c r="R154" s="158" t="str">
        <f>IFERROR(VLOOKUP(J154,Lists!A:B,2,FALSE),"")</f>
        <v/>
      </c>
      <c r="S154" s="175">
        <v>141</v>
      </c>
      <c r="T154" s="158" t="str">
        <f t="shared" si="19"/>
        <v/>
      </c>
      <c r="U154" s="158" t="str">
        <f>IFERROR(T154&amp;"-"&amp;VLOOKUP(T154,Lists!B:C,2,FALSE),"")</f>
        <v/>
      </c>
      <c r="V154" s="158" t="str">
        <f>IFERROR(INDEX($U$14:$U$203,MATCH(0,INDEX(COUNTIF($V$13:V153,$U$14:$U$203),0,0),0)),"")</f>
        <v/>
      </c>
      <c r="W154" s="159" t="str">
        <f>IFERROR(INDEX($G$14:$G$213,MATCH(0,INDEX(COUNTIF(W$13:$W153,$G$14:$G$213),0,0),0)),"x")</f>
        <v>x</v>
      </c>
      <c r="X154" s="159" t="str">
        <f t="shared" si="23"/>
        <v/>
      </c>
      <c r="Y154" s="159"/>
      <c r="Z154" s="164" t="str">
        <f t="shared" si="21"/>
        <v>|/</v>
      </c>
      <c r="AA154" s="164" t="str">
        <f>IFERROR(INDEX($Z$14:$Z$213,MATCH(0,INDEX(COUNTIF($AA$13:AA153,$Z$14:$Z$213),0,0),0)),"")</f>
        <v/>
      </c>
      <c r="AB154" s="164" t="str">
        <f t="shared" si="24"/>
        <v/>
      </c>
      <c r="AC154" s="164" t="str">
        <f t="shared" si="25"/>
        <v/>
      </c>
      <c r="AD154" s="164" t="str">
        <f t="shared" si="26"/>
        <v/>
      </c>
      <c r="AE154" s="164" t="str">
        <f>IFERROR(VLOOKUP(X154,G153:H213,2,FALSE),"")</f>
        <v/>
      </c>
    </row>
    <row r="155" spans="1:31">
      <c r="A155" s="160">
        <v>142</v>
      </c>
      <c r="B155" s="197"/>
      <c r="C155" s="198" t="s">
        <v>342</v>
      </c>
      <c r="D155" s="199"/>
      <c r="G155" s="202"/>
      <c r="I155" s="202"/>
      <c r="K155" s="179">
        <f t="shared" si="22"/>
        <v>0</v>
      </c>
      <c r="L155" s="160"/>
      <c r="M155" s="190"/>
      <c r="N155" s="281"/>
      <c r="O155" s="189"/>
      <c r="P155" s="160"/>
      <c r="Q155" s="160"/>
      <c r="R155" s="158" t="str">
        <f>IFERROR(VLOOKUP(J155,Lists!A:B,2,FALSE),"")</f>
        <v/>
      </c>
      <c r="S155" s="175">
        <v>142</v>
      </c>
      <c r="T155" s="158" t="str">
        <f t="shared" si="19"/>
        <v/>
      </c>
      <c r="U155" s="158" t="str">
        <f>IFERROR(T155&amp;"-"&amp;VLOOKUP(T155,Lists!B:C,2,FALSE),"")</f>
        <v/>
      </c>
      <c r="V155" s="158" t="str">
        <f>IFERROR(INDEX($U$14:$U$203,MATCH(0,INDEX(COUNTIF($V$13:V154,$U$14:$U$203),0,0),0)),"")</f>
        <v/>
      </c>
      <c r="W155" s="159" t="str">
        <f>IFERROR(INDEX($G$14:$G$213,MATCH(0,INDEX(COUNTIF(W$13:$W154,$G$14:$G$213),0,0),0)),"x")</f>
        <v>x</v>
      </c>
      <c r="X155" s="159" t="str">
        <f t="shared" si="23"/>
        <v/>
      </c>
      <c r="Y155" s="159"/>
      <c r="Z155" s="164" t="str">
        <f t="shared" si="21"/>
        <v>|/</v>
      </c>
      <c r="AA155" s="164" t="str">
        <f>IFERROR(INDEX($Z$14:$Z$213,MATCH(0,INDEX(COUNTIF($AA$13:AA154,$Z$14:$Z$213),0,0),0)),"")</f>
        <v/>
      </c>
      <c r="AB155" s="164" t="str">
        <f t="shared" si="24"/>
        <v/>
      </c>
      <c r="AC155" s="164" t="str">
        <f t="shared" si="25"/>
        <v/>
      </c>
      <c r="AD155" s="164" t="str">
        <f t="shared" si="26"/>
        <v/>
      </c>
      <c r="AE155" s="164" t="str">
        <f>IFERROR(VLOOKUP(X155,G154:H213,2,FALSE),"")</f>
        <v/>
      </c>
    </row>
    <row r="156" spans="1:31">
      <c r="A156" s="160">
        <v>143</v>
      </c>
      <c r="B156" s="197"/>
      <c r="C156" s="198" t="s">
        <v>342</v>
      </c>
      <c r="D156" s="199"/>
      <c r="G156" s="202"/>
      <c r="I156" s="202"/>
      <c r="K156" s="179">
        <f t="shared" si="22"/>
        <v>0</v>
      </c>
      <c r="L156" s="160"/>
      <c r="M156" s="190"/>
      <c r="N156" s="281"/>
      <c r="O156" s="189"/>
      <c r="P156" s="160"/>
      <c r="Q156" s="160"/>
      <c r="R156" s="158" t="str">
        <f>IFERROR(VLOOKUP(J156,Lists!A:B,2,FALSE),"")</f>
        <v/>
      </c>
      <c r="S156" s="175">
        <v>143</v>
      </c>
      <c r="T156" s="158" t="str">
        <f t="shared" si="19"/>
        <v/>
      </c>
      <c r="U156" s="158" t="str">
        <f>IFERROR(T156&amp;"-"&amp;VLOOKUP(T156,Lists!B:C,2,FALSE),"")</f>
        <v/>
      </c>
      <c r="V156" s="158" t="str">
        <f>IFERROR(INDEX($U$14:$U$203,MATCH(0,INDEX(COUNTIF($V$13:V155,$U$14:$U$203),0,0),0)),"")</f>
        <v/>
      </c>
      <c r="W156" s="159" t="str">
        <f>IFERROR(INDEX($G$14:$G$213,MATCH(0,INDEX(COUNTIF(W$13:$W155,$G$14:$G$213),0,0),0)),"x")</f>
        <v>x</v>
      </c>
      <c r="X156" s="159" t="str">
        <f t="shared" si="23"/>
        <v/>
      </c>
      <c r="Y156" s="159"/>
      <c r="Z156" s="164" t="str">
        <f t="shared" si="21"/>
        <v>|/</v>
      </c>
      <c r="AA156" s="164" t="str">
        <f>IFERROR(INDEX($Z$14:$Z$213,MATCH(0,INDEX(COUNTIF($AA$13:AA155,$Z$14:$Z$213),0,0),0)),"")</f>
        <v/>
      </c>
      <c r="AB156" s="164" t="str">
        <f t="shared" si="24"/>
        <v/>
      </c>
      <c r="AC156" s="164" t="str">
        <f t="shared" si="25"/>
        <v/>
      </c>
      <c r="AD156" s="164" t="str">
        <f t="shared" si="26"/>
        <v/>
      </c>
      <c r="AE156" s="164" t="str">
        <f>IFERROR(VLOOKUP(X156,G155:H213,2,FALSE),"")</f>
        <v/>
      </c>
    </row>
    <row r="157" spans="1:31">
      <c r="A157" s="160">
        <v>144</v>
      </c>
      <c r="B157" s="197"/>
      <c r="C157" s="198" t="s">
        <v>342</v>
      </c>
      <c r="D157" s="199"/>
      <c r="G157" s="202"/>
      <c r="I157" s="202"/>
      <c r="K157" s="179">
        <f t="shared" si="22"/>
        <v>0</v>
      </c>
      <c r="L157" s="160"/>
      <c r="M157" s="190"/>
      <c r="N157" s="281"/>
      <c r="O157" s="189"/>
      <c r="P157" s="160"/>
      <c r="Q157" s="160"/>
      <c r="R157" s="158" t="str">
        <f>IFERROR(VLOOKUP(J157,Lists!A:B,2,FALSE),"")</f>
        <v/>
      </c>
      <c r="S157" s="175">
        <v>144</v>
      </c>
      <c r="T157" s="158" t="str">
        <f t="shared" si="19"/>
        <v/>
      </c>
      <c r="U157" s="158" t="str">
        <f>IFERROR(T157&amp;"-"&amp;VLOOKUP(T157,Lists!B:C,2,FALSE),"")</f>
        <v/>
      </c>
      <c r="V157" s="158" t="str">
        <f>IFERROR(INDEX($U$14:$U$203,MATCH(0,INDEX(COUNTIF($V$13:V156,$U$14:$U$203),0,0),0)),"")</f>
        <v/>
      </c>
      <c r="W157" s="159" t="str">
        <f>IFERROR(INDEX($G$14:$G$213,MATCH(0,INDEX(COUNTIF(W$13:$W156,$G$14:$G$213),0,0),0)),"x")</f>
        <v>x</v>
      </c>
      <c r="X157" s="159" t="str">
        <f t="shared" si="23"/>
        <v/>
      </c>
      <c r="Y157" s="159"/>
      <c r="Z157" s="164" t="str">
        <f t="shared" si="21"/>
        <v>|/</v>
      </c>
      <c r="AA157" s="164" t="str">
        <f>IFERROR(INDEX($Z$14:$Z$213,MATCH(0,INDEX(COUNTIF($AA$13:AA156,$Z$14:$Z$213),0,0),0)),"")</f>
        <v/>
      </c>
      <c r="AB157" s="164" t="str">
        <f t="shared" si="24"/>
        <v/>
      </c>
      <c r="AC157" s="164" t="str">
        <f t="shared" si="25"/>
        <v/>
      </c>
      <c r="AD157" s="164" t="str">
        <f t="shared" si="26"/>
        <v/>
      </c>
      <c r="AE157" s="164" t="str">
        <f>IFERROR(VLOOKUP(X157,G156:H213,2,FALSE),"")</f>
        <v/>
      </c>
    </row>
    <row r="158" spans="1:31">
      <c r="A158" s="160">
        <v>145</v>
      </c>
      <c r="B158" s="197"/>
      <c r="C158" s="198" t="s">
        <v>342</v>
      </c>
      <c r="D158" s="199"/>
      <c r="G158" s="202"/>
      <c r="I158" s="202"/>
      <c r="K158" s="179">
        <f t="shared" si="22"/>
        <v>0</v>
      </c>
      <c r="L158" s="160"/>
      <c r="M158" s="190"/>
      <c r="N158" s="281"/>
      <c r="O158" s="189"/>
      <c r="P158" s="160"/>
      <c r="Q158" s="160"/>
      <c r="R158" s="158" t="str">
        <f>IFERROR(VLOOKUP(J158,Lists!A:B,2,FALSE),"")</f>
        <v/>
      </c>
      <c r="S158" s="175">
        <v>145</v>
      </c>
      <c r="T158" s="158" t="str">
        <f t="shared" si="19"/>
        <v/>
      </c>
      <c r="U158" s="158" t="str">
        <f>IFERROR(T158&amp;"-"&amp;VLOOKUP(T158,Lists!B:C,2,FALSE),"")</f>
        <v/>
      </c>
      <c r="V158" s="158" t="str">
        <f>IFERROR(INDEX($U$14:$U$203,MATCH(0,INDEX(COUNTIF($V$13:V157,$U$14:$U$203),0,0),0)),"")</f>
        <v/>
      </c>
      <c r="W158" s="159" t="str">
        <f>IFERROR(INDEX($G$14:$G$213,MATCH(0,INDEX(COUNTIF(W$13:$W157,$G$14:$G$213),0,0),0)),"x")</f>
        <v>x</v>
      </c>
      <c r="X158" s="159" t="str">
        <f t="shared" si="23"/>
        <v/>
      </c>
      <c r="Y158" s="159"/>
      <c r="Z158" s="164" t="str">
        <f t="shared" si="21"/>
        <v>|/</v>
      </c>
      <c r="AA158" s="164" t="str">
        <f>IFERROR(INDEX($Z$14:$Z$213,MATCH(0,INDEX(COUNTIF($AA$13:AA157,$Z$14:$Z$213),0,0),0)),"")</f>
        <v/>
      </c>
      <c r="AB158" s="164" t="str">
        <f t="shared" si="24"/>
        <v/>
      </c>
      <c r="AC158" s="164" t="str">
        <f t="shared" si="25"/>
        <v/>
      </c>
      <c r="AD158" s="164" t="str">
        <f t="shared" si="26"/>
        <v/>
      </c>
      <c r="AE158" s="164" t="str">
        <f>IFERROR(VLOOKUP(X158,G157:H213,2,FALSE),"")</f>
        <v/>
      </c>
    </row>
    <row r="159" spans="1:31">
      <c r="A159" s="160">
        <v>146</v>
      </c>
      <c r="B159" s="197"/>
      <c r="C159" s="198" t="s">
        <v>342</v>
      </c>
      <c r="D159" s="199"/>
      <c r="G159" s="202"/>
      <c r="I159" s="202"/>
      <c r="K159" s="179">
        <f t="shared" si="22"/>
        <v>0</v>
      </c>
      <c r="L159" s="160"/>
      <c r="M159" s="190"/>
      <c r="N159" s="281"/>
      <c r="O159" s="189"/>
      <c r="P159" s="160"/>
      <c r="Q159" s="160"/>
      <c r="R159" s="158" t="str">
        <f>IFERROR(VLOOKUP(J159,Lists!A:B,2,FALSE),"")</f>
        <v/>
      </c>
      <c r="S159" s="175">
        <v>146</v>
      </c>
      <c r="T159" s="158" t="str">
        <f t="shared" ref="T159:T213" si="27">IFERROR(SMALL($R$14:$R$213,S159),"")</f>
        <v/>
      </c>
      <c r="U159" s="158" t="str">
        <f>IFERROR(T159&amp;"-"&amp;VLOOKUP(T159,Lists!B:C,2,FALSE),"")</f>
        <v/>
      </c>
      <c r="V159" s="158" t="str">
        <f>IFERROR(INDEX($U$14:$U$203,MATCH(0,INDEX(COUNTIF($V$13:V158,$U$14:$U$203),0,0),0)),"")</f>
        <v/>
      </c>
      <c r="W159" s="159" t="str">
        <f>IFERROR(INDEX($G$14:$G$213,MATCH(0,INDEX(COUNTIF(W$13:$W158,$G$14:$G$213),0,0),0)),"x")</f>
        <v>x</v>
      </c>
      <c r="X159" s="159" t="str">
        <f t="shared" si="23"/>
        <v/>
      </c>
      <c r="Y159" s="159"/>
      <c r="Z159" s="164" t="str">
        <f t="shared" si="21"/>
        <v>|/</v>
      </c>
      <c r="AA159" s="164" t="str">
        <f>IFERROR(INDEX($Z$14:$Z$213,MATCH(0,INDEX(COUNTIF($AA$13:AA158,$Z$14:$Z$213),0,0),0)),"")</f>
        <v/>
      </c>
      <c r="AB159" s="164" t="str">
        <f t="shared" si="24"/>
        <v/>
      </c>
      <c r="AC159" s="164" t="str">
        <f t="shared" si="25"/>
        <v/>
      </c>
      <c r="AD159" s="164" t="str">
        <f t="shared" si="26"/>
        <v/>
      </c>
      <c r="AE159" s="164" t="str">
        <f>IFERROR(VLOOKUP(X159,G158:H213,2,FALSE),"")</f>
        <v/>
      </c>
    </row>
    <row r="160" spans="1:31">
      <c r="A160" s="160">
        <v>147</v>
      </c>
      <c r="B160" s="197"/>
      <c r="C160" s="198" t="s">
        <v>342</v>
      </c>
      <c r="D160" s="199"/>
      <c r="G160" s="202"/>
      <c r="I160" s="202"/>
      <c r="K160" s="179">
        <f t="shared" si="22"/>
        <v>0</v>
      </c>
      <c r="L160" s="160"/>
      <c r="M160" s="190"/>
      <c r="N160" s="281"/>
      <c r="O160" s="189"/>
      <c r="P160" s="160"/>
      <c r="Q160" s="160"/>
      <c r="R160" s="158" t="str">
        <f>IFERROR(VLOOKUP(J160,Lists!A:B,2,FALSE),"")</f>
        <v/>
      </c>
      <c r="S160" s="175">
        <v>147</v>
      </c>
      <c r="T160" s="158" t="str">
        <f t="shared" si="27"/>
        <v/>
      </c>
      <c r="U160" s="158" t="str">
        <f>IFERROR(T160&amp;"-"&amp;VLOOKUP(T160,Lists!B:C,2,FALSE),"")</f>
        <v/>
      </c>
      <c r="V160" s="158" t="str">
        <f>IFERROR(INDEX($U$14:$U$203,MATCH(0,INDEX(COUNTIF($V$13:V159,$U$14:$U$203),0,0),0)),"")</f>
        <v/>
      </c>
      <c r="W160" s="159" t="str">
        <f>IFERROR(INDEX($G$14:$G$213,MATCH(0,INDEX(COUNTIF(W$13:$W159,$G$14:$G$213),0,0),0)),"x")</f>
        <v>x</v>
      </c>
      <c r="X160" s="159" t="str">
        <f t="shared" si="23"/>
        <v/>
      </c>
      <c r="Y160" s="159"/>
      <c r="Z160" s="164" t="str">
        <f t="shared" si="21"/>
        <v>|/</v>
      </c>
      <c r="AA160" s="164" t="str">
        <f>IFERROR(INDEX($Z$14:$Z$213,MATCH(0,INDEX(COUNTIF($AA$13:AA159,$Z$14:$Z$213),0,0),0)),"")</f>
        <v/>
      </c>
      <c r="AB160" s="164" t="str">
        <f t="shared" si="24"/>
        <v/>
      </c>
      <c r="AC160" s="164" t="str">
        <f t="shared" si="25"/>
        <v/>
      </c>
      <c r="AD160" s="164" t="str">
        <f t="shared" si="26"/>
        <v/>
      </c>
      <c r="AE160" s="164" t="str">
        <f>IFERROR(VLOOKUP(X160,G159:H213,2,FALSE),"")</f>
        <v/>
      </c>
    </row>
    <row r="161" spans="1:31">
      <c r="A161" s="160">
        <v>148</v>
      </c>
      <c r="B161" s="197"/>
      <c r="C161" s="198" t="s">
        <v>342</v>
      </c>
      <c r="D161" s="199"/>
      <c r="G161" s="202"/>
      <c r="I161" s="202"/>
      <c r="K161" s="179">
        <f t="shared" si="22"/>
        <v>0</v>
      </c>
      <c r="L161" s="160"/>
      <c r="M161" s="190"/>
      <c r="N161" s="281"/>
      <c r="O161" s="189"/>
      <c r="P161" s="160"/>
      <c r="Q161" s="160"/>
      <c r="R161" s="158" t="str">
        <f>IFERROR(VLOOKUP(J161,Lists!A:B,2,FALSE),"")</f>
        <v/>
      </c>
      <c r="S161" s="175">
        <v>148</v>
      </c>
      <c r="T161" s="158" t="str">
        <f t="shared" si="27"/>
        <v/>
      </c>
      <c r="U161" s="158" t="str">
        <f>IFERROR(T161&amp;"-"&amp;VLOOKUP(T161,Lists!B:C,2,FALSE),"")</f>
        <v/>
      </c>
      <c r="V161" s="158" t="str">
        <f>IFERROR(INDEX($U$14:$U$203,MATCH(0,INDEX(COUNTIF($V$13:V160,$U$14:$U$203),0,0),0)),"")</f>
        <v/>
      </c>
      <c r="W161" s="159" t="str">
        <f>IFERROR(INDEX($G$14:$G$213,MATCH(0,INDEX(COUNTIF(W$13:$W160,$G$14:$G$213),0,0),0)),"x")</f>
        <v>x</v>
      </c>
      <c r="X161" s="159" t="str">
        <f t="shared" si="23"/>
        <v/>
      </c>
      <c r="Y161" s="159"/>
      <c r="Z161" s="164" t="str">
        <f t="shared" si="21"/>
        <v>|/</v>
      </c>
      <c r="AA161" s="164" t="str">
        <f>IFERROR(INDEX($Z$14:$Z$213,MATCH(0,INDEX(COUNTIF($AA$13:AA160,$Z$14:$Z$213),0,0),0)),"")</f>
        <v/>
      </c>
      <c r="AB161" s="164" t="str">
        <f t="shared" si="24"/>
        <v/>
      </c>
      <c r="AC161" s="164" t="str">
        <f t="shared" si="25"/>
        <v/>
      </c>
      <c r="AD161" s="164" t="str">
        <f t="shared" si="26"/>
        <v/>
      </c>
      <c r="AE161" s="164" t="str">
        <f>IFERROR(VLOOKUP(X161,G160:H213,2,FALSE),"")</f>
        <v/>
      </c>
    </row>
    <row r="162" spans="1:31">
      <c r="A162" s="160">
        <v>149</v>
      </c>
      <c r="B162" s="197"/>
      <c r="C162" s="198" t="s">
        <v>342</v>
      </c>
      <c r="D162" s="199"/>
      <c r="G162" s="202"/>
      <c r="I162" s="202"/>
      <c r="K162" s="179">
        <f t="shared" si="22"/>
        <v>0</v>
      </c>
      <c r="L162" s="160"/>
      <c r="M162" s="190"/>
      <c r="N162" s="281"/>
      <c r="O162" s="189"/>
      <c r="P162" s="160"/>
      <c r="Q162" s="160"/>
      <c r="R162" s="158" t="str">
        <f>IFERROR(VLOOKUP(J162,Lists!A:B,2,FALSE),"")</f>
        <v/>
      </c>
      <c r="S162" s="175">
        <v>149</v>
      </c>
      <c r="T162" s="158" t="str">
        <f t="shared" si="27"/>
        <v/>
      </c>
      <c r="U162" s="158" t="str">
        <f>IFERROR(T162&amp;"-"&amp;VLOOKUP(T162,Lists!B:C,2,FALSE),"")</f>
        <v/>
      </c>
      <c r="V162" s="158" t="str">
        <f>IFERROR(INDEX($U$14:$U$203,MATCH(0,INDEX(COUNTIF($V$13:V161,$U$14:$U$203),0,0),0)),"")</f>
        <v/>
      </c>
      <c r="W162" s="159" t="str">
        <f>IFERROR(INDEX($G$14:$G$213,MATCH(0,INDEX(COUNTIF(W$13:$W161,$G$14:$G$213),0,0),0)),"x")</f>
        <v>x</v>
      </c>
      <c r="X162" s="159" t="str">
        <f t="shared" si="23"/>
        <v/>
      </c>
      <c r="Y162" s="159"/>
      <c r="Z162" s="164" t="str">
        <f t="shared" si="21"/>
        <v>|/</v>
      </c>
      <c r="AA162" s="164" t="str">
        <f>IFERROR(INDEX($Z$14:$Z$213,MATCH(0,INDEX(COUNTIF($AA$13:AA161,$Z$14:$Z$213),0,0),0)),"")</f>
        <v/>
      </c>
      <c r="AB162" s="164" t="str">
        <f t="shared" si="24"/>
        <v/>
      </c>
      <c r="AC162" s="164" t="str">
        <f t="shared" si="25"/>
        <v/>
      </c>
      <c r="AD162" s="164" t="str">
        <f t="shared" si="26"/>
        <v/>
      </c>
      <c r="AE162" s="164" t="str">
        <f>IFERROR(VLOOKUP(X162,G161:H213,2,FALSE),"")</f>
        <v/>
      </c>
    </row>
    <row r="163" spans="1:31">
      <c r="A163" s="160">
        <v>150</v>
      </c>
      <c r="B163" s="197"/>
      <c r="C163" s="198" t="s">
        <v>342</v>
      </c>
      <c r="D163" s="199"/>
      <c r="G163" s="202"/>
      <c r="I163" s="202"/>
      <c r="K163" s="179">
        <f t="shared" si="22"/>
        <v>0</v>
      </c>
      <c r="L163" s="160"/>
      <c r="M163" s="190"/>
      <c r="N163" s="281"/>
      <c r="O163" s="189"/>
      <c r="P163" s="160"/>
      <c r="Q163" s="160"/>
      <c r="R163" s="158" t="str">
        <f>IFERROR(VLOOKUP(J163,Lists!A:B,2,FALSE),"")</f>
        <v/>
      </c>
      <c r="S163" s="175">
        <v>150</v>
      </c>
      <c r="T163" s="158" t="str">
        <f t="shared" si="27"/>
        <v/>
      </c>
      <c r="U163" s="158" t="str">
        <f>IFERROR(T163&amp;"-"&amp;VLOOKUP(T163,Lists!B:C,2,FALSE),"")</f>
        <v/>
      </c>
      <c r="V163" s="158" t="str">
        <f>IFERROR(INDEX($U$14:$U$203,MATCH(0,INDEX(COUNTIF($V$13:V162,$U$14:$U$203),0,0),0)),"")</f>
        <v/>
      </c>
      <c r="W163" s="159" t="str">
        <f>IFERROR(INDEX($G$14:$G$213,MATCH(0,INDEX(COUNTIF(W$13:$W162,$G$14:$G$213),0,0),0)),"x")</f>
        <v>x</v>
      </c>
      <c r="X163" s="159" t="str">
        <f t="shared" si="23"/>
        <v/>
      </c>
      <c r="Y163" s="159"/>
      <c r="Z163" s="164" t="str">
        <f t="shared" si="21"/>
        <v>|/</v>
      </c>
      <c r="AA163" s="164" t="str">
        <f>IFERROR(INDEX($Z$14:$Z$213,MATCH(0,INDEX(COUNTIF($AA$13:AA162,$Z$14:$Z$213),0,0),0)),"")</f>
        <v/>
      </c>
      <c r="AB163" s="164" t="str">
        <f t="shared" si="24"/>
        <v/>
      </c>
      <c r="AC163" s="164" t="str">
        <f t="shared" si="25"/>
        <v/>
      </c>
      <c r="AD163" s="164" t="str">
        <f t="shared" si="26"/>
        <v/>
      </c>
      <c r="AE163" s="164" t="str">
        <f>IFERROR(VLOOKUP(X163,G162:H213,2,FALSE),"")</f>
        <v/>
      </c>
    </row>
    <row r="164" spans="1:31">
      <c r="A164" s="160">
        <v>151</v>
      </c>
      <c r="B164" s="197"/>
      <c r="C164" s="198" t="s">
        <v>342</v>
      </c>
      <c r="D164" s="199"/>
      <c r="G164" s="202"/>
      <c r="I164" s="202"/>
      <c r="K164" s="179">
        <f t="shared" si="22"/>
        <v>0</v>
      </c>
      <c r="L164" s="160"/>
      <c r="M164" s="190"/>
      <c r="N164" s="281"/>
      <c r="O164" s="189"/>
      <c r="P164" s="160"/>
      <c r="Q164" s="160"/>
      <c r="R164" s="158" t="str">
        <f>IFERROR(VLOOKUP(J164,Lists!A:B,2,FALSE),"")</f>
        <v/>
      </c>
      <c r="S164" s="175">
        <v>151</v>
      </c>
      <c r="T164" s="158" t="str">
        <f t="shared" si="27"/>
        <v/>
      </c>
      <c r="U164" s="158" t="str">
        <f>IFERROR(T164&amp;"-"&amp;VLOOKUP(T164,Lists!B:C,2,FALSE),"")</f>
        <v/>
      </c>
      <c r="V164" s="158" t="str">
        <f>IFERROR(INDEX($U$14:$U$203,MATCH(0,INDEX(COUNTIF($V$13:V163,$U$14:$U$203),0,0),0)),"")</f>
        <v/>
      </c>
      <c r="W164" s="159" t="str">
        <f>IFERROR(INDEX($G$14:$G$213,MATCH(0,INDEX(COUNTIF(W$13:$W163,$G$14:$G$213),0,0),0)),"x")</f>
        <v>x</v>
      </c>
      <c r="X164" s="159" t="str">
        <f t="shared" si="23"/>
        <v/>
      </c>
      <c r="Y164" s="159"/>
      <c r="Z164" s="164" t="str">
        <f t="shared" si="21"/>
        <v>|/</v>
      </c>
      <c r="AA164" s="164" t="str">
        <f>IFERROR(INDEX($Z$14:$Z$213,MATCH(0,INDEX(COUNTIF($AA$13:AA163,$Z$14:$Z$213),0,0),0)),"")</f>
        <v/>
      </c>
      <c r="AB164" s="164" t="str">
        <f t="shared" si="24"/>
        <v/>
      </c>
      <c r="AC164" s="164" t="str">
        <f t="shared" si="25"/>
        <v/>
      </c>
      <c r="AD164" s="164" t="str">
        <f t="shared" si="26"/>
        <v/>
      </c>
      <c r="AE164" s="164" t="str">
        <f>IFERROR(VLOOKUP(X164,G163:H213,2,FALSE),"")</f>
        <v/>
      </c>
    </row>
    <row r="165" spans="1:31">
      <c r="A165" s="160">
        <v>152</v>
      </c>
      <c r="B165" s="197"/>
      <c r="C165" s="198" t="s">
        <v>342</v>
      </c>
      <c r="D165" s="199"/>
      <c r="G165" s="202"/>
      <c r="I165" s="202"/>
      <c r="K165" s="179">
        <f t="shared" si="22"/>
        <v>0</v>
      </c>
      <c r="L165" s="160"/>
      <c r="M165" s="190"/>
      <c r="N165" s="281"/>
      <c r="O165" s="189"/>
      <c r="P165" s="160"/>
      <c r="Q165" s="160"/>
      <c r="R165" s="158" t="str">
        <f>IFERROR(VLOOKUP(J165,Lists!A:B,2,FALSE),"")</f>
        <v/>
      </c>
      <c r="S165" s="175">
        <v>152</v>
      </c>
      <c r="T165" s="158" t="str">
        <f t="shared" si="27"/>
        <v/>
      </c>
      <c r="U165" s="158" t="str">
        <f>IFERROR(T165&amp;"-"&amp;VLOOKUP(T165,Lists!B:C,2,FALSE),"")</f>
        <v/>
      </c>
      <c r="V165" s="158" t="str">
        <f>IFERROR(INDEX($U$14:$U$203,MATCH(0,INDEX(COUNTIF($V$13:V164,$U$14:$U$203),0,0),0)),"")</f>
        <v/>
      </c>
      <c r="W165" s="159" t="str">
        <f>IFERROR(INDEX($G$14:$G$213,MATCH(0,INDEX(COUNTIF(W$13:$W164,$G$14:$G$213),0,0),0)),"x")</f>
        <v>x</v>
      </c>
      <c r="X165" s="159" t="str">
        <f t="shared" si="23"/>
        <v/>
      </c>
      <c r="Y165" s="159"/>
      <c r="Z165" s="164" t="str">
        <f t="shared" si="21"/>
        <v>|/</v>
      </c>
      <c r="AA165" s="164" t="str">
        <f>IFERROR(INDEX($Z$14:$Z$213,MATCH(0,INDEX(COUNTIF($AA$13:AA164,$Z$14:$Z$213),0,0),0)),"")</f>
        <v/>
      </c>
      <c r="AB165" s="164" t="str">
        <f t="shared" si="24"/>
        <v/>
      </c>
      <c r="AC165" s="164" t="str">
        <f t="shared" si="25"/>
        <v/>
      </c>
      <c r="AD165" s="164" t="str">
        <f t="shared" si="26"/>
        <v/>
      </c>
      <c r="AE165" s="164" t="str">
        <f>IFERROR(VLOOKUP(X165,G164:H213,2,FALSE),"")</f>
        <v/>
      </c>
    </row>
    <row r="166" spans="1:31">
      <c r="A166" s="160">
        <v>153</v>
      </c>
      <c r="B166" s="197"/>
      <c r="C166" s="198" t="s">
        <v>342</v>
      </c>
      <c r="D166" s="199"/>
      <c r="G166" s="202"/>
      <c r="I166" s="202"/>
      <c r="K166" s="179">
        <f t="shared" si="22"/>
        <v>0</v>
      </c>
      <c r="L166" s="160"/>
      <c r="M166" s="190"/>
      <c r="N166" s="281"/>
      <c r="O166" s="189"/>
      <c r="P166" s="160"/>
      <c r="Q166" s="160"/>
      <c r="R166" s="158" t="str">
        <f>IFERROR(VLOOKUP(J166,Lists!A:B,2,FALSE),"")</f>
        <v/>
      </c>
      <c r="S166" s="175">
        <v>153</v>
      </c>
      <c r="T166" s="158" t="str">
        <f t="shared" si="27"/>
        <v/>
      </c>
      <c r="U166" s="158" t="str">
        <f>IFERROR(T166&amp;"-"&amp;VLOOKUP(T166,Lists!B:C,2,FALSE),"")</f>
        <v/>
      </c>
      <c r="V166" s="158" t="str">
        <f>IFERROR(INDEX($U$14:$U$203,MATCH(0,INDEX(COUNTIF($V$13:V165,$U$14:$U$203),0,0),0)),"")</f>
        <v/>
      </c>
      <c r="W166" s="159" t="str">
        <f>IFERROR(INDEX($G$14:$G$213,MATCH(0,INDEX(COUNTIF(W$13:$W165,$G$14:$G$213),0,0),0)),"x")</f>
        <v>x</v>
      </c>
      <c r="X166" s="159" t="str">
        <f t="shared" si="23"/>
        <v/>
      </c>
      <c r="Y166" s="159"/>
      <c r="Z166" s="164" t="str">
        <f t="shared" si="21"/>
        <v>|/</v>
      </c>
      <c r="AA166" s="164" t="str">
        <f>IFERROR(INDEX($Z$14:$Z$213,MATCH(0,INDEX(COUNTIF($AA$13:AA165,$Z$14:$Z$213),0,0),0)),"")</f>
        <v/>
      </c>
      <c r="AB166" s="164" t="str">
        <f t="shared" si="24"/>
        <v/>
      </c>
      <c r="AC166" s="164" t="str">
        <f t="shared" si="25"/>
        <v/>
      </c>
      <c r="AD166" s="164" t="str">
        <f t="shared" si="26"/>
        <v/>
      </c>
      <c r="AE166" s="164" t="str">
        <f>IFERROR(VLOOKUP(X166,G165:H213,2,FALSE),"")</f>
        <v/>
      </c>
    </row>
    <row r="167" spans="1:31">
      <c r="A167" s="160">
        <v>154</v>
      </c>
      <c r="B167" s="197"/>
      <c r="C167" s="198" t="s">
        <v>342</v>
      </c>
      <c r="D167" s="199"/>
      <c r="G167" s="202"/>
      <c r="I167" s="202"/>
      <c r="K167" s="179">
        <f t="shared" si="22"/>
        <v>0</v>
      </c>
      <c r="L167" s="160"/>
      <c r="M167" s="190"/>
      <c r="N167" s="281"/>
      <c r="O167" s="189"/>
      <c r="P167" s="160"/>
      <c r="Q167" s="160"/>
      <c r="R167" s="158" t="str">
        <f>IFERROR(VLOOKUP(J167,Lists!A:B,2,FALSE),"")</f>
        <v/>
      </c>
      <c r="S167" s="175">
        <v>154</v>
      </c>
      <c r="T167" s="158" t="str">
        <f t="shared" si="27"/>
        <v/>
      </c>
      <c r="U167" s="158" t="str">
        <f>IFERROR(T167&amp;"-"&amp;VLOOKUP(T167,Lists!B:C,2,FALSE),"")</f>
        <v/>
      </c>
      <c r="V167" s="158" t="str">
        <f>IFERROR(INDEX($U$14:$U$203,MATCH(0,INDEX(COUNTIF($V$13:V166,$U$14:$U$203),0,0),0)),"")</f>
        <v/>
      </c>
      <c r="W167" s="159" t="str">
        <f>IFERROR(INDEX($G$14:$G$213,MATCH(0,INDEX(COUNTIF(W$13:$W166,$G$14:$G$213),0,0),0)),"x")</f>
        <v>x</v>
      </c>
      <c r="X167" s="159" t="str">
        <f t="shared" si="23"/>
        <v/>
      </c>
      <c r="Y167" s="159"/>
      <c r="Z167" s="164" t="str">
        <f t="shared" si="21"/>
        <v>|/</v>
      </c>
      <c r="AA167" s="164" t="str">
        <f>IFERROR(INDEX($Z$14:$Z$213,MATCH(0,INDEX(COUNTIF($AA$13:AA166,$Z$14:$Z$213),0,0),0)),"")</f>
        <v/>
      </c>
      <c r="AB167" s="164" t="str">
        <f t="shared" si="24"/>
        <v/>
      </c>
      <c r="AC167" s="164" t="str">
        <f t="shared" si="25"/>
        <v/>
      </c>
      <c r="AD167" s="164" t="str">
        <f t="shared" si="26"/>
        <v/>
      </c>
      <c r="AE167" s="164" t="str">
        <f>IFERROR(VLOOKUP(X167,G166:H213,2,FALSE),"")</f>
        <v/>
      </c>
    </row>
    <row r="168" spans="1:31">
      <c r="A168" s="160">
        <v>155</v>
      </c>
      <c r="B168" s="197"/>
      <c r="C168" s="198" t="s">
        <v>342</v>
      </c>
      <c r="D168" s="199"/>
      <c r="G168" s="202"/>
      <c r="I168" s="202"/>
      <c r="K168" s="179">
        <f t="shared" si="22"/>
        <v>0</v>
      </c>
      <c r="L168" s="160"/>
      <c r="M168" s="190"/>
      <c r="N168" s="281"/>
      <c r="O168" s="189"/>
      <c r="P168" s="160"/>
      <c r="Q168" s="160"/>
      <c r="R168" s="158" t="str">
        <f>IFERROR(VLOOKUP(J168,Lists!A:B,2,FALSE),"")</f>
        <v/>
      </c>
      <c r="S168" s="175">
        <v>155</v>
      </c>
      <c r="T168" s="158" t="str">
        <f t="shared" si="27"/>
        <v/>
      </c>
      <c r="U168" s="158" t="str">
        <f>IFERROR(T168&amp;"-"&amp;VLOOKUP(T168,Lists!B:C,2,FALSE),"")</f>
        <v/>
      </c>
      <c r="V168" s="158" t="str">
        <f>IFERROR(INDEX($U$14:$U$203,MATCH(0,INDEX(COUNTIF($V$13:V167,$U$14:$U$203),0,0),0)),"")</f>
        <v/>
      </c>
      <c r="W168" s="159" t="str">
        <f>IFERROR(INDEX($G$14:$G$213,MATCH(0,INDEX(COUNTIF(W$13:$W167,$G$14:$G$213),0,0),0)),"x")</f>
        <v>x</v>
      </c>
      <c r="X168" s="159" t="str">
        <f t="shared" si="23"/>
        <v/>
      </c>
      <c r="Y168" s="159"/>
      <c r="Z168" s="164" t="str">
        <f t="shared" si="21"/>
        <v>|/</v>
      </c>
      <c r="AA168" s="164" t="str">
        <f>IFERROR(INDEX($Z$14:$Z$213,MATCH(0,INDEX(COUNTIF($AA$13:AA167,$Z$14:$Z$213),0,0),0)),"")</f>
        <v/>
      </c>
      <c r="AB168" s="164" t="str">
        <f t="shared" si="24"/>
        <v/>
      </c>
      <c r="AC168" s="164" t="str">
        <f t="shared" si="25"/>
        <v/>
      </c>
      <c r="AD168" s="164" t="str">
        <f t="shared" si="26"/>
        <v/>
      </c>
      <c r="AE168" s="164" t="str">
        <f>IFERROR(VLOOKUP(X168,G167:H213,2,FALSE),"")</f>
        <v/>
      </c>
    </row>
    <row r="169" spans="1:31">
      <c r="A169" s="160">
        <v>156</v>
      </c>
      <c r="B169" s="197"/>
      <c r="C169" s="198" t="s">
        <v>342</v>
      </c>
      <c r="D169" s="199"/>
      <c r="G169" s="202"/>
      <c r="I169" s="202"/>
      <c r="K169" s="179">
        <f t="shared" si="22"/>
        <v>0</v>
      </c>
      <c r="L169" s="160"/>
      <c r="M169" s="190"/>
      <c r="N169" s="281"/>
      <c r="O169" s="189"/>
      <c r="P169" s="160"/>
      <c r="Q169" s="160"/>
      <c r="R169" s="158" t="str">
        <f>IFERROR(VLOOKUP(J169,Lists!A:B,2,FALSE),"")</f>
        <v/>
      </c>
      <c r="S169" s="175">
        <v>156</v>
      </c>
      <c r="T169" s="158" t="str">
        <f t="shared" si="27"/>
        <v/>
      </c>
      <c r="U169" s="158" t="str">
        <f>IFERROR(T169&amp;"-"&amp;VLOOKUP(T169,Lists!B:C,2,FALSE),"")</f>
        <v/>
      </c>
      <c r="V169" s="158" t="str">
        <f>IFERROR(INDEX($U$14:$U$203,MATCH(0,INDEX(COUNTIF($V$13:V168,$U$14:$U$203),0,0),0)),"")</f>
        <v/>
      </c>
      <c r="W169" s="159" t="str">
        <f>IFERROR(INDEX($G$14:$G$213,MATCH(0,INDEX(COUNTIF(W$13:$W168,$G$14:$G$213),0,0),0)),"x")</f>
        <v>x</v>
      </c>
      <c r="X169" s="159" t="str">
        <f t="shared" si="23"/>
        <v/>
      </c>
      <c r="Y169" s="159"/>
      <c r="Z169" s="164" t="str">
        <f t="shared" si="21"/>
        <v>|/</v>
      </c>
      <c r="AA169" s="164" t="str">
        <f>IFERROR(INDEX($Z$14:$Z$213,MATCH(0,INDEX(COUNTIF($AA$13:AA168,$Z$14:$Z$213),0,0),0)),"")</f>
        <v/>
      </c>
      <c r="AB169" s="164" t="str">
        <f t="shared" si="24"/>
        <v/>
      </c>
      <c r="AC169" s="164" t="str">
        <f t="shared" si="25"/>
        <v/>
      </c>
      <c r="AD169" s="164" t="str">
        <f t="shared" si="26"/>
        <v/>
      </c>
      <c r="AE169" s="164" t="str">
        <f>IFERROR(VLOOKUP(X169,G168:H213,2,FALSE),"")</f>
        <v/>
      </c>
    </row>
    <row r="170" spans="1:31">
      <c r="A170" s="160">
        <v>157</v>
      </c>
      <c r="B170" s="197"/>
      <c r="C170" s="198" t="s">
        <v>342</v>
      </c>
      <c r="D170" s="199"/>
      <c r="G170" s="202"/>
      <c r="I170" s="202"/>
      <c r="K170" s="179">
        <f t="shared" si="22"/>
        <v>0</v>
      </c>
      <c r="L170" s="160"/>
      <c r="M170" s="190"/>
      <c r="N170" s="281"/>
      <c r="O170" s="189"/>
      <c r="P170" s="160"/>
      <c r="Q170" s="160"/>
      <c r="R170" s="158" t="str">
        <f>IFERROR(VLOOKUP(J170,Lists!A:B,2,FALSE),"")</f>
        <v/>
      </c>
      <c r="S170" s="175">
        <v>157</v>
      </c>
      <c r="T170" s="158" t="str">
        <f t="shared" si="27"/>
        <v/>
      </c>
      <c r="U170" s="158" t="str">
        <f>IFERROR(T170&amp;"-"&amp;VLOOKUP(T170,Lists!B:C,2,FALSE),"")</f>
        <v/>
      </c>
      <c r="V170" s="158" t="str">
        <f>IFERROR(INDEX($U$14:$U$203,MATCH(0,INDEX(COUNTIF($V$13:V169,$U$14:$U$203),0,0),0)),"")</f>
        <v/>
      </c>
      <c r="W170" s="159" t="str">
        <f>IFERROR(INDEX($G$14:$G$213,MATCH(0,INDEX(COUNTIF(W$13:$W169,$G$14:$G$213),0,0),0)),"x")</f>
        <v>x</v>
      </c>
      <c r="X170" s="159" t="str">
        <f t="shared" si="23"/>
        <v/>
      </c>
      <c r="Y170" s="159"/>
      <c r="Z170" s="164" t="str">
        <f t="shared" si="21"/>
        <v>|/</v>
      </c>
      <c r="AA170" s="164" t="str">
        <f>IFERROR(INDEX($Z$14:$Z$213,MATCH(0,INDEX(COUNTIF($AA$13:AA169,$Z$14:$Z$213),0,0),0)),"")</f>
        <v/>
      </c>
      <c r="AB170" s="164" t="str">
        <f t="shared" si="24"/>
        <v/>
      </c>
      <c r="AC170" s="164" t="str">
        <f t="shared" si="25"/>
        <v/>
      </c>
      <c r="AD170" s="164" t="str">
        <f t="shared" si="26"/>
        <v/>
      </c>
      <c r="AE170" s="164" t="str">
        <f>IFERROR(VLOOKUP(X170,G169:H213,2,FALSE),"")</f>
        <v/>
      </c>
    </row>
    <row r="171" spans="1:31">
      <c r="A171" s="160">
        <v>158</v>
      </c>
      <c r="B171" s="197"/>
      <c r="C171" s="198" t="s">
        <v>342</v>
      </c>
      <c r="D171" s="199"/>
      <c r="G171" s="202"/>
      <c r="I171" s="202"/>
      <c r="K171" s="179">
        <f t="shared" si="22"/>
        <v>0</v>
      </c>
      <c r="L171" s="160"/>
      <c r="M171" s="190"/>
      <c r="N171" s="281"/>
      <c r="O171" s="189"/>
      <c r="P171" s="160"/>
      <c r="Q171" s="160"/>
      <c r="R171" s="158" t="str">
        <f>IFERROR(VLOOKUP(J171,Lists!A:B,2,FALSE),"")</f>
        <v/>
      </c>
      <c r="S171" s="175">
        <v>158</v>
      </c>
      <c r="T171" s="158" t="str">
        <f t="shared" si="27"/>
        <v/>
      </c>
      <c r="U171" s="158" t="str">
        <f>IFERROR(T171&amp;"-"&amp;VLOOKUP(T171,Lists!B:C,2,FALSE),"")</f>
        <v/>
      </c>
      <c r="V171" s="158" t="str">
        <f>IFERROR(INDEX($U$14:$U$203,MATCH(0,INDEX(COUNTIF($V$13:V170,$U$14:$U$203),0,0),0)),"")</f>
        <v/>
      </c>
      <c r="W171" s="159" t="str">
        <f>IFERROR(INDEX($G$14:$G$213,MATCH(0,INDEX(COUNTIF(W$13:$W170,$G$14:$G$213),0,0),0)),"x")</f>
        <v>x</v>
      </c>
      <c r="X171" s="159" t="str">
        <f t="shared" si="23"/>
        <v/>
      </c>
      <c r="Y171" s="159"/>
      <c r="Z171" s="164" t="str">
        <f t="shared" si="21"/>
        <v>|/</v>
      </c>
      <c r="AA171" s="164" t="str">
        <f>IFERROR(INDEX($Z$14:$Z$213,MATCH(0,INDEX(COUNTIF($AA$13:AA170,$Z$14:$Z$213),0,0),0)),"")</f>
        <v/>
      </c>
      <c r="AB171" s="164" t="str">
        <f t="shared" si="24"/>
        <v/>
      </c>
      <c r="AC171" s="164" t="str">
        <f t="shared" si="25"/>
        <v/>
      </c>
      <c r="AD171" s="164" t="str">
        <f t="shared" si="26"/>
        <v/>
      </c>
      <c r="AE171" s="164" t="str">
        <f>IFERROR(VLOOKUP(X171,G170:H213,2,FALSE),"")</f>
        <v/>
      </c>
    </row>
    <row r="172" spans="1:31">
      <c r="A172" s="160">
        <v>159</v>
      </c>
      <c r="B172" s="197"/>
      <c r="C172" s="198" t="s">
        <v>342</v>
      </c>
      <c r="D172" s="199"/>
      <c r="G172" s="202"/>
      <c r="I172" s="202"/>
      <c r="K172" s="179">
        <f t="shared" si="22"/>
        <v>0</v>
      </c>
      <c r="L172" s="160"/>
      <c r="M172" s="190"/>
      <c r="N172" s="281"/>
      <c r="O172" s="189"/>
      <c r="P172" s="160"/>
      <c r="Q172" s="160"/>
      <c r="R172" s="158" t="str">
        <f>IFERROR(VLOOKUP(J172,Lists!A:B,2,FALSE),"")</f>
        <v/>
      </c>
      <c r="S172" s="175">
        <v>159</v>
      </c>
      <c r="T172" s="158" t="str">
        <f t="shared" si="27"/>
        <v/>
      </c>
      <c r="U172" s="158" t="str">
        <f>IFERROR(T172&amp;"-"&amp;VLOOKUP(T172,Lists!B:C,2,FALSE),"")</f>
        <v/>
      </c>
      <c r="V172" s="158" t="str">
        <f>IFERROR(INDEX($U$14:$U$203,MATCH(0,INDEX(COUNTIF($V$13:V171,$U$14:$U$203),0,0),0)),"")</f>
        <v/>
      </c>
      <c r="W172" s="159" t="str">
        <f>IFERROR(INDEX($G$14:$G$213,MATCH(0,INDEX(COUNTIF(W$13:$W171,$G$14:$G$213),0,0),0)),"x")</f>
        <v>x</v>
      </c>
      <c r="X172" s="159" t="str">
        <f t="shared" si="23"/>
        <v/>
      </c>
      <c r="Y172" s="159"/>
      <c r="Z172" s="164" t="str">
        <f t="shared" si="21"/>
        <v>|/</v>
      </c>
      <c r="AA172" s="164" t="str">
        <f>IFERROR(INDEX($Z$14:$Z$213,MATCH(0,INDEX(COUNTIF($AA$13:AA171,$Z$14:$Z$213),0,0),0)),"")</f>
        <v/>
      </c>
      <c r="AB172" s="164" t="str">
        <f t="shared" si="24"/>
        <v/>
      </c>
      <c r="AC172" s="164" t="str">
        <f t="shared" si="25"/>
        <v/>
      </c>
      <c r="AD172" s="164" t="str">
        <f t="shared" si="26"/>
        <v/>
      </c>
      <c r="AE172" s="164" t="str">
        <f>IFERROR(VLOOKUP(X172,G171:H213,2,FALSE),"")</f>
        <v/>
      </c>
    </row>
    <row r="173" spans="1:31">
      <c r="A173" s="160">
        <v>160</v>
      </c>
      <c r="B173" s="197"/>
      <c r="C173" s="198" t="s">
        <v>342</v>
      </c>
      <c r="D173" s="199"/>
      <c r="G173" s="202"/>
      <c r="I173" s="202"/>
      <c r="K173" s="179">
        <f t="shared" si="22"/>
        <v>0</v>
      </c>
      <c r="L173" s="160"/>
      <c r="M173" s="190"/>
      <c r="N173" s="281"/>
      <c r="O173" s="189"/>
      <c r="P173" s="160"/>
      <c r="Q173" s="160"/>
      <c r="R173" s="158" t="str">
        <f>IFERROR(VLOOKUP(J173,Lists!A:B,2,FALSE),"")</f>
        <v/>
      </c>
      <c r="S173" s="175">
        <v>160</v>
      </c>
      <c r="T173" s="158" t="str">
        <f t="shared" si="27"/>
        <v/>
      </c>
      <c r="U173" s="158" t="str">
        <f>IFERROR(T173&amp;"-"&amp;VLOOKUP(T173,Lists!B:C,2,FALSE),"")</f>
        <v/>
      </c>
      <c r="V173" s="158" t="str">
        <f>IFERROR(INDEX($U$14:$U$203,MATCH(0,INDEX(COUNTIF($V$13:V172,$U$14:$U$203),0,0),0)),"")</f>
        <v/>
      </c>
      <c r="W173" s="159" t="str">
        <f>IFERROR(INDEX($G$14:$G$213,MATCH(0,INDEX(COUNTIF(W$13:$W172,$G$14:$G$213),0,0),0)),"x")</f>
        <v>x</v>
      </c>
      <c r="X173" s="159" t="str">
        <f t="shared" si="23"/>
        <v/>
      </c>
      <c r="Y173" s="159"/>
      <c r="Z173" s="164" t="str">
        <f t="shared" si="21"/>
        <v>|/</v>
      </c>
      <c r="AA173" s="164" t="str">
        <f>IFERROR(INDEX($Z$14:$Z$213,MATCH(0,INDEX(COUNTIF($AA$13:AA172,$Z$14:$Z$213),0,0),0)),"")</f>
        <v/>
      </c>
      <c r="AB173" s="164" t="str">
        <f t="shared" si="24"/>
        <v/>
      </c>
      <c r="AC173" s="164" t="str">
        <f t="shared" si="25"/>
        <v/>
      </c>
      <c r="AD173" s="164" t="str">
        <f t="shared" si="26"/>
        <v/>
      </c>
      <c r="AE173" s="164" t="str">
        <f>IFERROR(VLOOKUP(X173,G172:H213,2,FALSE),"")</f>
        <v/>
      </c>
    </row>
    <row r="174" spans="1:31">
      <c r="A174" s="160">
        <v>161</v>
      </c>
      <c r="B174" s="197"/>
      <c r="C174" s="198" t="s">
        <v>342</v>
      </c>
      <c r="D174" s="199"/>
      <c r="G174" s="202"/>
      <c r="I174" s="202"/>
      <c r="K174" s="179">
        <f t="shared" si="22"/>
        <v>0</v>
      </c>
      <c r="L174" s="160"/>
      <c r="M174" s="190"/>
      <c r="N174" s="281"/>
      <c r="O174" s="189"/>
      <c r="P174" s="160"/>
      <c r="Q174" s="160"/>
      <c r="R174" s="158" t="str">
        <f>IFERROR(VLOOKUP(J174,Lists!A:B,2,FALSE),"")</f>
        <v/>
      </c>
      <c r="S174" s="175">
        <v>161</v>
      </c>
      <c r="T174" s="158" t="str">
        <f t="shared" si="27"/>
        <v/>
      </c>
      <c r="U174" s="158" t="str">
        <f>IFERROR(T174&amp;"-"&amp;VLOOKUP(T174,Lists!B:C,2,FALSE),"")</f>
        <v/>
      </c>
      <c r="V174" s="158" t="str">
        <f>IFERROR(INDEX($U$14:$U$203,MATCH(0,INDEX(COUNTIF($V$13:V173,$U$14:$U$203),0,0),0)),"")</f>
        <v/>
      </c>
      <c r="W174" s="159" t="str">
        <f>IFERROR(INDEX($G$14:$G$213,MATCH(0,INDEX(COUNTIF(W$13:$W173,$G$14:$G$213),0,0),0)),"x")</f>
        <v>x</v>
      </c>
      <c r="X174" s="159" t="str">
        <f t="shared" si="23"/>
        <v/>
      </c>
      <c r="Y174" s="159"/>
      <c r="Z174" s="164" t="str">
        <f t="shared" ref="Z174:Z205" si="28">G174&amp;"|"&amp;I174&amp;"/"&amp;E174</f>
        <v>|/</v>
      </c>
      <c r="AA174" s="164" t="str">
        <f>IFERROR(INDEX($Z$14:$Z$213,MATCH(0,INDEX(COUNTIF($AA$13:AA173,$Z$14:$Z$213),0,0),0)),"")</f>
        <v/>
      </c>
      <c r="AB174" s="164" t="str">
        <f t="shared" si="24"/>
        <v/>
      </c>
      <c r="AC174" s="164" t="str">
        <f t="shared" si="25"/>
        <v/>
      </c>
      <c r="AD174" s="164" t="str">
        <f t="shared" si="26"/>
        <v/>
      </c>
      <c r="AE174" s="164" t="str">
        <f>IFERROR(VLOOKUP(X174,G173:H213,2,FALSE),"")</f>
        <v/>
      </c>
    </row>
    <row r="175" spans="1:31">
      <c r="A175" s="160">
        <v>162</v>
      </c>
      <c r="B175" s="197"/>
      <c r="C175" s="198" t="s">
        <v>342</v>
      </c>
      <c r="D175" s="199"/>
      <c r="G175" s="202"/>
      <c r="I175" s="202"/>
      <c r="K175" s="179">
        <f t="shared" si="22"/>
        <v>0</v>
      </c>
      <c r="L175" s="160"/>
      <c r="M175" s="190"/>
      <c r="N175" s="281"/>
      <c r="O175" s="189"/>
      <c r="P175" s="160"/>
      <c r="Q175" s="160"/>
      <c r="R175" s="158" t="str">
        <f>IFERROR(VLOOKUP(J175,Lists!A:B,2,FALSE),"")</f>
        <v/>
      </c>
      <c r="S175" s="175">
        <v>162</v>
      </c>
      <c r="T175" s="158" t="str">
        <f t="shared" si="27"/>
        <v/>
      </c>
      <c r="U175" s="158" t="str">
        <f>IFERROR(T175&amp;"-"&amp;VLOOKUP(T175,Lists!B:C,2,FALSE),"")</f>
        <v/>
      </c>
      <c r="V175" s="158" t="str">
        <f>IFERROR(INDEX($U$14:$U$203,MATCH(0,INDEX(COUNTIF($V$13:V174,$U$14:$U$203),0,0),0)),"")</f>
        <v/>
      </c>
      <c r="W175" s="159" t="str">
        <f>IFERROR(INDEX($G$14:$G$213,MATCH(0,INDEX(COUNTIF(W$13:$W174,$G$14:$G$213),0,0),0)),"x")</f>
        <v>x</v>
      </c>
      <c r="X175" s="159" t="str">
        <f t="shared" si="23"/>
        <v/>
      </c>
      <c r="Y175" s="159"/>
      <c r="Z175" s="164" t="str">
        <f t="shared" si="28"/>
        <v>|/</v>
      </c>
      <c r="AA175" s="164" t="str">
        <f>IFERROR(INDEX($Z$14:$Z$213,MATCH(0,INDEX(COUNTIF($AA$13:AA174,$Z$14:$Z$213),0,0),0)),"")</f>
        <v/>
      </c>
      <c r="AB175" s="164" t="str">
        <f t="shared" si="24"/>
        <v/>
      </c>
      <c r="AC175" s="164" t="str">
        <f t="shared" si="25"/>
        <v/>
      </c>
      <c r="AD175" s="164" t="str">
        <f t="shared" si="26"/>
        <v/>
      </c>
      <c r="AE175" s="164" t="str">
        <f>IFERROR(VLOOKUP(X175,G174:H213,2,FALSE),"")</f>
        <v/>
      </c>
    </row>
    <row r="176" spans="1:31">
      <c r="A176" s="160">
        <v>163</v>
      </c>
      <c r="B176" s="197"/>
      <c r="C176" s="198" t="s">
        <v>342</v>
      </c>
      <c r="D176" s="199"/>
      <c r="G176" s="202"/>
      <c r="I176" s="202"/>
      <c r="K176" s="179">
        <f t="shared" si="22"/>
        <v>0</v>
      </c>
      <c r="L176" s="160"/>
      <c r="M176" s="190"/>
      <c r="N176" s="281"/>
      <c r="O176" s="189"/>
      <c r="P176" s="160"/>
      <c r="Q176" s="160"/>
      <c r="R176" s="158" t="str">
        <f>IFERROR(VLOOKUP(J176,Lists!A:B,2,FALSE),"")</f>
        <v/>
      </c>
      <c r="S176" s="175">
        <v>163</v>
      </c>
      <c r="T176" s="158" t="str">
        <f t="shared" si="27"/>
        <v/>
      </c>
      <c r="U176" s="158" t="str">
        <f>IFERROR(T176&amp;"-"&amp;VLOOKUP(T176,Lists!B:C,2,FALSE),"")</f>
        <v/>
      </c>
      <c r="V176" s="158" t="str">
        <f>IFERROR(INDEX($U$14:$U$203,MATCH(0,INDEX(COUNTIF($V$13:V175,$U$14:$U$203),0,0),0)),"")</f>
        <v/>
      </c>
      <c r="W176" s="159" t="str">
        <f>IFERROR(INDEX($G$14:$G$213,MATCH(0,INDEX(COUNTIF(W$13:$W175,$G$14:$G$213),0,0),0)),"x")</f>
        <v>x</v>
      </c>
      <c r="X176" s="159" t="str">
        <f t="shared" si="23"/>
        <v/>
      </c>
      <c r="Y176" s="159"/>
      <c r="Z176" s="164" t="str">
        <f t="shared" si="28"/>
        <v>|/</v>
      </c>
      <c r="AA176" s="164" t="str">
        <f>IFERROR(INDEX($Z$14:$Z$213,MATCH(0,INDEX(COUNTIF($AA$13:AA175,$Z$14:$Z$213),0,0),0)),"")</f>
        <v/>
      </c>
      <c r="AB176" s="164" t="str">
        <f t="shared" si="24"/>
        <v/>
      </c>
      <c r="AC176" s="164" t="str">
        <f t="shared" si="25"/>
        <v/>
      </c>
      <c r="AD176" s="164" t="str">
        <f t="shared" si="26"/>
        <v/>
      </c>
      <c r="AE176" s="164" t="str">
        <f>IFERROR(VLOOKUP(X176,G175:H213,2,FALSE),"")</f>
        <v/>
      </c>
    </row>
    <row r="177" spans="1:31">
      <c r="A177" s="160">
        <v>164</v>
      </c>
      <c r="B177" s="197"/>
      <c r="C177" s="198" t="s">
        <v>342</v>
      </c>
      <c r="D177" s="199"/>
      <c r="G177" s="202"/>
      <c r="I177" s="202"/>
      <c r="K177" s="179">
        <f t="shared" si="22"/>
        <v>0</v>
      </c>
      <c r="L177" s="160"/>
      <c r="M177" s="190"/>
      <c r="N177" s="281"/>
      <c r="O177" s="189"/>
      <c r="P177" s="160"/>
      <c r="Q177" s="160"/>
      <c r="R177" s="158" t="str">
        <f>IFERROR(VLOOKUP(J177,Lists!A:B,2,FALSE),"")</f>
        <v/>
      </c>
      <c r="S177" s="175">
        <v>164</v>
      </c>
      <c r="T177" s="158" t="str">
        <f t="shared" si="27"/>
        <v/>
      </c>
      <c r="U177" s="158" t="str">
        <f>IFERROR(T177&amp;"-"&amp;VLOOKUP(T177,Lists!B:C,2,FALSE),"")</f>
        <v/>
      </c>
      <c r="V177" s="158" t="str">
        <f>IFERROR(INDEX($U$14:$U$203,MATCH(0,INDEX(COUNTIF($V$13:V176,$U$14:$U$203),0,0),0)),"")</f>
        <v/>
      </c>
      <c r="W177" s="159" t="str">
        <f>IFERROR(INDEX($G$14:$G$213,MATCH(0,INDEX(COUNTIF(W$13:$W176,$G$14:$G$213),0,0),0)),"x")</f>
        <v>x</v>
      </c>
      <c r="X177" s="159" t="str">
        <f t="shared" si="23"/>
        <v/>
      </c>
      <c r="Y177" s="159"/>
      <c r="Z177" s="164" t="str">
        <f t="shared" si="28"/>
        <v>|/</v>
      </c>
      <c r="AA177" s="164" t="str">
        <f>IFERROR(INDEX($Z$14:$Z$213,MATCH(0,INDEX(COUNTIF($AA$13:AA176,$Z$14:$Z$213),0,0),0)),"")</f>
        <v/>
      </c>
      <c r="AB177" s="164" t="str">
        <f t="shared" si="24"/>
        <v/>
      </c>
      <c r="AC177" s="164" t="str">
        <f t="shared" si="25"/>
        <v/>
      </c>
      <c r="AD177" s="164" t="str">
        <f t="shared" si="26"/>
        <v/>
      </c>
      <c r="AE177" s="164" t="str">
        <f>IFERROR(VLOOKUP(X177,G176:H213,2,FALSE),"")</f>
        <v/>
      </c>
    </row>
    <row r="178" spans="1:31">
      <c r="A178" s="160">
        <v>165</v>
      </c>
      <c r="B178" s="197"/>
      <c r="C178" s="198" t="s">
        <v>342</v>
      </c>
      <c r="D178" s="199"/>
      <c r="G178" s="202"/>
      <c r="I178" s="202"/>
      <c r="K178" s="179">
        <f t="shared" si="22"/>
        <v>0</v>
      </c>
      <c r="L178" s="160"/>
      <c r="M178" s="190"/>
      <c r="N178" s="281"/>
      <c r="O178" s="189"/>
      <c r="P178" s="160"/>
      <c r="Q178" s="160"/>
      <c r="R178" s="158" t="str">
        <f>IFERROR(VLOOKUP(J178,Lists!A:B,2,FALSE),"")</f>
        <v/>
      </c>
      <c r="S178" s="175">
        <v>165</v>
      </c>
      <c r="T178" s="158" t="str">
        <f t="shared" si="27"/>
        <v/>
      </c>
      <c r="U178" s="158" t="str">
        <f>IFERROR(T178&amp;"-"&amp;VLOOKUP(T178,Lists!B:C,2,FALSE),"")</f>
        <v/>
      </c>
      <c r="V178" s="158" t="str">
        <f>IFERROR(INDEX($U$14:$U$203,MATCH(0,INDEX(COUNTIF($V$13:V177,$U$14:$U$203),0,0),0)),"")</f>
        <v/>
      </c>
      <c r="W178" s="159" t="str">
        <f>IFERROR(INDEX($G$14:$G$213,MATCH(0,INDEX(COUNTIF(W$13:$W177,$G$14:$G$213),0,0),0)),"x")</f>
        <v>x</v>
      </c>
      <c r="X178" s="159" t="str">
        <f t="shared" si="23"/>
        <v/>
      </c>
      <c r="Y178" s="159"/>
      <c r="Z178" s="164" t="str">
        <f t="shared" si="28"/>
        <v>|/</v>
      </c>
      <c r="AA178" s="164" t="str">
        <f>IFERROR(INDEX($Z$14:$Z$213,MATCH(0,INDEX(COUNTIF($AA$13:AA177,$Z$14:$Z$213),0,0),0)),"")</f>
        <v/>
      </c>
      <c r="AB178" s="164" t="str">
        <f t="shared" si="24"/>
        <v/>
      </c>
      <c r="AC178" s="164" t="str">
        <f t="shared" si="25"/>
        <v/>
      </c>
      <c r="AD178" s="164" t="str">
        <f t="shared" si="26"/>
        <v/>
      </c>
      <c r="AE178" s="164" t="str">
        <f>IFERROR(VLOOKUP(X178,G177:H213,2,FALSE),"")</f>
        <v/>
      </c>
    </row>
    <row r="179" spans="1:31">
      <c r="A179" s="160">
        <v>166</v>
      </c>
      <c r="B179" s="197"/>
      <c r="C179" s="198" t="s">
        <v>342</v>
      </c>
      <c r="D179" s="199"/>
      <c r="G179" s="202"/>
      <c r="I179" s="202"/>
      <c r="K179" s="179">
        <f t="shared" si="22"/>
        <v>0</v>
      </c>
      <c r="L179" s="160"/>
      <c r="M179" s="190"/>
      <c r="N179" s="281"/>
      <c r="O179" s="189"/>
      <c r="P179" s="160"/>
      <c r="Q179" s="160"/>
      <c r="R179" s="158" t="str">
        <f>IFERROR(VLOOKUP(J179,Lists!A:B,2,FALSE),"")</f>
        <v/>
      </c>
      <c r="S179" s="175">
        <v>166</v>
      </c>
      <c r="T179" s="158" t="str">
        <f t="shared" si="27"/>
        <v/>
      </c>
      <c r="U179" s="158" t="str">
        <f>IFERROR(T179&amp;"-"&amp;VLOOKUP(T179,Lists!B:C,2,FALSE),"")</f>
        <v/>
      </c>
      <c r="V179" s="158" t="str">
        <f>IFERROR(INDEX($U$14:$U$203,MATCH(0,INDEX(COUNTIF($V$13:V178,$U$14:$U$203),0,0),0)),"")</f>
        <v/>
      </c>
      <c r="W179" s="159" t="str">
        <f>IFERROR(INDEX($G$14:$G$213,MATCH(0,INDEX(COUNTIF(W$13:$W178,$G$14:$G$213),0,0),0)),"x")</f>
        <v>x</v>
      </c>
      <c r="X179" s="159" t="str">
        <f t="shared" si="23"/>
        <v/>
      </c>
      <c r="Y179" s="159"/>
      <c r="Z179" s="164" t="str">
        <f t="shared" si="28"/>
        <v>|/</v>
      </c>
      <c r="AA179" s="164" t="str">
        <f>IFERROR(INDEX($Z$14:$Z$213,MATCH(0,INDEX(COUNTIF($AA$13:AA178,$Z$14:$Z$213),0,0),0)),"")</f>
        <v/>
      </c>
      <c r="AB179" s="164" t="str">
        <f t="shared" si="24"/>
        <v/>
      </c>
      <c r="AC179" s="164" t="str">
        <f t="shared" si="25"/>
        <v/>
      </c>
      <c r="AD179" s="164" t="str">
        <f t="shared" si="26"/>
        <v/>
      </c>
      <c r="AE179" s="164" t="str">
        <f>IFERROR(VLOOKUP(X179,G178:H213,2,FALSE),"")</f>
        <v/>
      </c>
    </row>
    <row r="180" spans="1:31">
      <c r="A180" s="160">
        <v>167</v>
      </c>
      <c r="B180" s="197"/>
      <c r="C180" s="198" t="s">
        <v>342</v>
      </c>
      <c r="D180" s="199"/>
      <c r="G180" s="202"/>
      <c r="I180" s="202"/>
      <c r="K180" s="179">
        <f t="shared" si="22"/>
        <v>0</v>
      </c>
      <c r="L180" s="160"/>
      <c r="M180" s="190"/>
      <c r="N180" s="281"/>
      <c r="O180" s="189"/>
      <c r="P180" s="160"/>
      <c r="Q180" s="160"/>
      <c r="R180" s="158" t="str">
        <f>IFERROR(VLOOKUP(J180,Lists!A:B,2,FALSE),"")</f>
        <v/>
      </c>
      <c r="S180" s="175">
        <v>167</v>
      </c>
      <c r="T180" s="158" t="str">
        <f t="shared" si="27"/>
        <v/>
      </c>
      <c r="U180" s="158" t="str">
        <f>IFERROR(T180&amp;"-"&amp;VLOOKUP(T180,Lists!B:C,2,FALSE),"")</f>
        <v/>
      </c>
      <c r="V180" s="158" t="str">
        <f>IFERROR(INDEX($U$14:$U$203,MATCH(0,INDEX(COUNTIF($V$13:V179,$U$14:$U$203),0,0),0)),"")</f>
        <v/>
      </c>
      <c r="W180" s="159" t="str">
        <f>IFERROR(INDEX($G$14:$G$213,MATCH(0,INDEX(COUNTIF(W$13:$W179,$G$14:$G$213),0,0),0)),"x")</f>
        <v>x</v>
      </c>
      <c r="X180" s="159" t="str">
        <f t="shared" si="23"/>
        <v/>
      </c>
      <c r="Y180" s="159"/>
      <c r="Z180" s="164" t="str">
        <f t="shared" si="28"/>
        <v>|/</v>
      </c>
      <c r="AA180" s="164" t="str">
        <f>IFERROR(INDEX($Z$14:$Z$213,MATCH(0,INDEX(COUNTIF($AA$13:AA179,$Z$14:$Z$213),0,0),0)),"")</f>
        <v/>
      </c>
      <c r="AB180" s="164" t="str">
        <f t="shared" si="24"/>
        <v/>
      </c>
      <c r="AC180" s="164" t="str">
        <f t="shared" si="25"/>
        <v/>
      </c>
      <c r="AD180" s="164" t="str">
        <f t="shared" si="26"/>
        <v/>
      </c>
      <c r="AE180" s="164" t="str">
        <f>IFERROR(VLOOKUP(X180,G179:H213,2,FALSE),"")</f>
        <v/>
      </c>
    </row>
    <row r="181" spans="1:31">
      <c r="A181" s="160">
        <v>168</v>
      </c>
      <c r="B181" s="197"/>
      <c r="C181" s="198" t="s">
        <v>342</v>
      </c>
      <c r="D181" s="199"/>
      <c r="G181" s="202"/>
      <c r="I181" s="202"/>
      <c r="K181" s="179">
        <f t="shared" si="22"/>
        <v>0</v>
      </c>
      <c r="L181" s="160"/>
      <c r="M181" s="190"/>
      <c r="N181" s="281"/>
      <c r="O181" s="189"/>
      <c r="P181" s="160"/>
      <c r="Q181" s="160"/>
      <c r="R181" s="158" t="str">
        <f>IFERROR(VLOOKUP(J181,Lists!A:B,2,FALSE),"")</f>
        <v/>
      </c>
      <c r="S181" s="175">
        <v>168</v>
      </c>
      <c r="T181" s="158" t="str">
        <f t="shared" si="27"/>
        <v/>
      </c>
      <c r="U181" s="158" t="str">
        <f>IFERROR(T181&amp;"-"&amp;VLOOKUP(T181,Lists!B:C,2,FALSE),"")</f>
        <v/>
      </c>
      <c r="V181" s="158" t="str">
        <f>IFERROR(INDEX($U$14:$U$203,MATCH(0,INDEX(COUNTIF($V$13:V180,$U$14:$U$203),0,0),0)),"")</f>
        <v/>
      </c>
      <c r="W181" s="159" t="str">
        <f>IFERROR(INDEX($G$14:$G$213,MATCH(0,INDEX(COUNTIF(W$13:$W180,$G$14:$G$213),0,0),0)),"x")</f>
        <v>x</v>
      </c>
      <c r="X181" s="159" t="str">
        <f t="shared" si="23"/>
        <v/>
      </c>
      <c r="Y181" s="159"/>
      <c r="Z181" s="164" t="str">
        <f t="shared" si="28"/>
        <v>|/</v>
      </c>
      <c r="AA181" s="164" t="str">
        <f>IFERROR(INDEX($Z$14:$Z$213,MATCH(0,INDEX(COUNTIF($AA$13:AA180,$Z$14:$Z$213),0,0),0)),"")</f>
        <v/>
      </c>
      <c r="AB181" s="164" t="str">
        <f t="shared" si="24"/>
        <v/>
      </c>
      <c r="AC181" s="164" t="str">
        <f t="shared" si="25"/>
        <v/>
      </c>
      <c r="AD181" s="164" t="str">
        <f t="shared" si="26"/>
        <v/>
      </c>
      <c r="AE181" s="164" t="str">
        <f>IFERROR(VLOOKUP(X181,G180:H213,2,FALSE),"")</f>
        <v/>
      </c>
    </row>
    <row r="182" spans="1:31">
      <c r="A182" s="160">
        <v>169</v>
      </c>
      <c r="B182" s="197"/>
      <c r="C182" s="198" t="s">
        <v>342</v>
      </c>
      <c r="D182" s="199"/>
      <c r="G182" s="202"/>
      <c r="I182" s="202"/>
      <c r="K182" s="179">
        <f t="shared" si="22"/>
        <v>0</v>
      </c>
      <c r="L182" s="160"/>
      <c r="M182" s="190"/>
      <c r="N182" s="281"/>
      <c r="O182" s="189"/>
      <c r="P182" s="160"/>
      <c r="Q182" s="160"/>
      <c r="R182" s="158" t="str">
        <f>IFERROR(VLOOKUP(J182,Lists!A:B,2,FALSE),"")</f>
        <v/>
      </c>
      <c r="S182" s="175">
        <v>169</v>
      </c>
      <c r="T182" s="158" t="str">
        <f t="shared" si="27"/>
        <v/>
      </c>
      <c r="U182" s="158" t="str">
        <f>IFERROR(T182&amp;"-"&amp;VLOOKUP(T182,Lists!B:C,2,FALSE),"")</f>
        <v/>
      </c>
      <c r="V182" s="158" t="str">
        <f>IFERROR(INDEX($U$14:$U$203,MATCH(0,INDEX(COUNTIF($V$13:V181,$U$14:$U$203),0,0),0)),"")</f>
        <v/>
      </c>
      <c r="W182" s="159" t="str">
        <f>IFERROR(INDEX($G$14:$G$213,MATCH(0,INDEX(COUNTIF(W$13:$W181,$G$14:$G$213),0,0),0)),"x")</f>
        <v>x</v>
      </c>
      <c r="X182" s="159" t="str">
        <f t="shared" si="23"/>
        <v/>
      </c>
      <c r="Y182" s="159"/>
      <c r="Z182" s="164" t="str">
        <f t="shared" si="28"/>
        <v>|/</v>
      </c>
      <c r="AA182" s="164" t="str">
        <f>IFERROR(INDEX($Z$14:$Z$213,MATCH(0,INDEX(COUNTIF($AA$13:AA181,$Z$14:$Z$213),0,0),0)),"")</f>
        <v/>
      </c>
      <c r="AB182" s="164" t="str">
        <f t="shared" si="24"/>
        <v/>
      </c>
      <c r="AC182" s="164" t="str">
        <f t="shared" si="25"/>
        <v/>
      </c>
      <c r="AD182" s="164" t="str">
        <f t="shared" si="26"/>
        <v/>
      </c>
      <c r="AE182" s="164" t="str">
        <f>IFERROR(VLOOKUP(X182,G181:H213,2,FALSE),"")</f>
        <v/>
      </c>
    </row>
    <row r="183" spans="1:31">
      <c r="A183" s="160">
        <v>170</v>
      </c>
      <c r="B183" s="197"/>
      <c r="C183" s="198" t="s">
        <v>342</v>
      </c>
      <c r="D183" s="199"/>
      <c r="G183" s="202"/>
      <c r="I183" s="202"/>
      <c r="K183" s="179">
        <f t="shared" si="22"/>
        <v>0</v>
      </c>
      <c r="L183" s="160"/>
      <c r="M183" s="190"/>
      <c r="N183" s="281"/>
      <c r="O183" s="189"/>
      <c r="P183" s="160"/>
      <c r="Q183" s="160"/>
      <c r="R183" s="158" t="str">
        <f>IFERROR(VLOOKUP(J183,Lists!A:B,2,FALSE),"")</f>
        <v/>
      </c>
      <c r="S183" s="175">
        <v>170</v>
      </c>
      <c r="T183" s="158" t="str">
        <f t="shared" si="27"/>
        <v/>
      </c>
      <c r="U183" s="158" t="str">
        <f>IFERROR(T183&amp;"-"&amp;VLOOKUP(T183,Lists!B:C,2,FALSE),"")</f>
        <v/>
      </c>
      <c r="V183" s="158" t="str">
        <f>IFERROR(INDEX($U$14:$U$203,MATCH(0,INDEX(COUNTIF($V$13:V182,$U$14:$U$203),0,0),0)),"")</f>
        <v/>
      </c>
      <c r="W183" s="159" t="str">
        <f>IFERROR(INDEX($G$14:$G$213,MATCH(0,INDEX(COUNTIF(W$13:$W182,$G$14:$G$213),0,0),0)),"x")</f>
        <v>x</v>
      </c>
      <c r="X183" s="159" t="str">
        <f t="shared" si="23"/>
        <v/>
      </c>
      <c r="Y183" s="159"/>
      <c r="Z183" s="164" t="str">
        <f t="shared" si="28"/>
        <v>|/</v>
      </c>
      <c r="AA183" s="164" t="str">
        <f>IFERROR(INDEX($Z$14:$Z$213,MATCH(0,INDEX(COUNTIF($AA$13:AA182,$Z$14:$Z$213),0,0),0)),"")</f>
        <v/>
      </c>
      <c r="AB183" s="164" t="str">
        <f t="shared" si="24"/>
        <v/>
      </c>
      <c r="AC183" s="164" t="str">
        <f t="shared" si="25"/>
        <v/>
      </c>
      <c r="AD183" s="164" t="str">
        <f t="shared" si="26"/>
        <v/>
      </c>
      <c r="AE183" s="164" t="str">
        <f>IFERROR(VLOOKUP(X183,G182:H213,2,FALSE),"")</f>
        <v/>
      </c>
    </row>
    <row r="184" spans="1:31">
      <c r="A184" s="160">
        <v>171</v>
      </c>
      <c r="B184" s="197"/>
      <c r="C184" s="198" t="s">
        <v>342</v>
      </c>
      <c r="D184" s="199"/>
      <c r="G184" s="202"/>
      <c r="I184" s="202"/>
      <c r="K184" s="179">
        <f t="shared" si="22"/>
        <v>0</v>
      </c>
      <c r="L184" s="160"/>
      <c r="M184" s="190"/>
      <c r="N184" s="281"/>
      <c r="O184" s="189"/>
      <c r="P184" s="160"/>
      <c r="Q184" s="160"/>
      <c r="R184" s="158" t="str">
        <f>IFERROR(VLOOKUP(J184,Lists!A:B,2,FALSE),"")</f>
        <v/>
      </c>
      <c r="S184" s="175">
        <v>171</v>
      </c>
      <c r="T184" s="158" t="str">
        <f t="shared" si="27"/>
        <v/>
      </c>
      <c r="U184" s="158" t="str">
        <f>IFERROR(T184&amp;"-"&amp;VLOOKUP(T184,Lists!B:C,2,FALSE),"")</f>
        <v/>
      </c>
      <c r="V184" s="158" t="str">
        <f>IFERROR(INDEX($U$14:$U$203,MATCH(0,INDEX(COUNTIF($V$13:V183,$U$14:$U$203),0,0),0)),"")</f>
        <v/>
      </c>
      <c r="W184" s="159" t="str">
        <f>IFERROR(INDEX($G$14:$G$213,MATCH(0,INDEX(COUNTIF(W$13:$W183,$G$14:$G$213),0,0),0)),"x")</f>
        <v>x</v>
      </c>
      <c r="X184" s="159" t="str">
        <f t="shared" si="23"/>
        <v/>
      </c>
      <c r="Y184" s="159"/>
      <c r="Z184" s="164" t="str">
        <f t="shared" si="28"/>
        <v>|/</v>
      </c>
      <c r="AA184" s="164" t="str">
        <f>IFERROR(INDEX($Z$14:$Z$213,MATCH(0,INDEX(COUNTIF($AA$13:AA183,$Z$14:$Z$213),0,0),0)),"")</f>
        <v/>
      </c>
      <c r="AB184" s="164" t="str">
        <f t="shared" si="24"/>
        <v/>
      </c>
      <c r="AC184" s="164" t="str">
        <f t="shared" si="25"/>
        <v/>
      </c>
      <c r="AD184" s="164" t="str">
        <f t="shared" si="26"/>
        <v/>
      </c>
      <c r="AE184" s="164" t="str">
        <f>IFERROR(VLOOKUP(X184,G183:H213,2,FALSE),"")</f>
        <v/>
      </c>
    </row>
    <row r="185" spans="1:31">
      <c r="A185" s="160">
        <v>172</v>
      </c>
      <c r="B185" s="197"/>
      <c r="C185" s="198" t="s">
        <v>342</v>
      </c>
      <c r="D185" s="199"/>
      <c r="G185" s="202"/>
      <c r="I185" s="202"/>
      <c r="K185" s="179">
        <f t="shared" si="22"/>
        <v>0</v>
      </c>
      <c r="L185" s="160"/>
      <c r="M185" s="190"/>
      <c r="N185" s="281"/>
      <c r="O185" s="189"/>
      <c r="P185" s="160"/>
      <c r="Q185" s="160"/>
      <c r="R185" s="158" t="str">
        <f>IFERROR(VLOOKUP(J185,Lists!A:B,2,FALSE),"")</f>
        <v/>
      </c>
      <c r="S185" s="175">
        <v>172</v>
      </c>
      <c r="T185" s="158" t="str">
        <f t="shared" si="27"/>
        <v/>
      </c>
      <c r="U185" s="158" t="str">
        <f>IFERROR(T185&amp;"-"&amp;VLOOKUP(T185,Lists!B:C,2,FALSE),"")</f>
        <v/>
      </c>
      <c r="V185" s="158" t="str">
        <f>IFERROR(INDEX($U$14:$U$203,MATCH(0,INDEX(COUNTIF($V$13:V184,$U$14:$U$203),0,0),0)),"")</f>
        <v/>
      </c>
      <c r="W185" s="159" t="str">
        <f>IFERROR(INDEX($G$14:$G$213,MATCH(0,INDEX(COUNTIF(W$13:$W184,$G$14:$G$213),0,0),0)),"x")</f>
        <v>x</v>
      </c>
      <c r="X185" s="159" t="str">
        <f t="shared" si="23"/>
        <v/>
      </c>
      <c r="Y185" s="159"/>
      <c r="Z185" s="164" t="str">
        <f t="shared" si="28"/>
        <v>|/</v>
      </c>
      <c r="AA185" s="164" t="str">
        <f>IFERROR(INDEX($Z$14:$Z$213,MATCH(0,INDEX(COUNTIF($AA$13:AA184,$Z$14:$Z$213),0,0),0)),"")</f>
        <v/>
      </c>
      <c r="AB185" s="164" t="str">
        <f t="shared" si="24"/>
        <v/>
      </c>
      <c r="AC185" s="164" t="str">
        <f t="shared" si="25"/>
        <v/>
      </c>
      <c r="AD185" s="164" t="str">
        <f t="shared" si="26"/>
        <v/>
      </c>
      <c r="AE185" s="164" t="str">
        <f>IFERROR(VLOOKUP(X185,G184:H213,2,FALSE),"")</f>
        <v/>
      </c>
    </row>
    <row r="186" spans="1:31">
      <c r="A186" s="160">
        <v>173</v>
      </c>
      <c r="B186" s="197"/>
      <c r="C186" s="198" t="s">
        <v>342</v>
      </c>
      <c r="D186" s="199"/>
      <c r="G186" s="202"/>
      <c r="I186" s="202"/>
      <c r="K186" s="179">
        <f t="shared" si="22"/>
        <v>0</v>
      </c>
      <c r="L186" s="160"/>
      <c r="M186" s="190"/>
      <c r="N186" s="281"/>
      <c r="O186" s="189"/>
      <c r="P186" s="160"/>
      <c r="Q186" s="160"/>
      <c r="R186" s="158" t="str">
        <f>IFERROR(VLOOKUP(J186,Lists!A:B,2,FALSE),"")</f>
        <v/>
      </c>
      <c r="S186" s="175">
        <v>173</v>
      </c>
      <c r="T186" s="158" t="str">
        <f t="shared" si="27"/>
        <v/>
      </c>
      <c r="U186" s="158" t="str">
        <f>IFERROR(T186&amp;"-"&amp;VLOOKUP(T186,Lists!B:C,2,FALSE),"")</f>
        <v/>
      </c>
      <c r="V186" s="158" t="str">
        <f>IFERROR(INDEX($U$14:$U$203,MATCH(0,INDEX(COUNTIF($V$13:V185,$U$14:$U$203),0,0),0)),"")</f>
        <v/>
      </c>
      <c r="W186" s="159" t="str">
        <f>IFERROR(INDEX($G$14:$G$213,MATCH(0,INDEX(COUNTIF(W$13:$W185,$G$14:$G$213),0,0),0)),"x")</f>
        <v>x</v>
      </c>
      <c r="X186" s="159" t="str">
        <f t="shared" si="23"/>
        <v/>
      </c>
      <c r="Y186" s="159"/>
      <c r="Z186" s="164" t="str">
        <f t="shared" si="28"/>
        <v>|/</v>
      </c>
      <c r="AA186" s="164" t="str">
        <f>IFERROR(INDEX($Z$14:$Z$213,MATCH(0,INDEX(COUNTIF($AA$13:AA185,$Z$14:$Z$213),0,0),0)),"")</f>
        <v/>
      </c>
      <c r="AB186" s="164" t="str">
        <f t="shared" si="24"/>
        <v/>
      </c>
      <c r="AC186" s="164" t="str">
        <f t="shared" si="25"/>
        <v/>
      </c>
      <c r="AD186" s="164" t="str">
        <f t="shared" si="26"/>
        <v/>
      </c>
      <c r="AE186" s="164" t="str">
        <f>IFERROR(VLOOKUP(X186,G185:H213,2,FALSE),"")</f>
        <v/>
      </c>
    </row>
    <row r="187" spans="1:31">
      <c r="A187" s="160">
        <v>174</v>
      </c>
      <c r="B187" s="197"/>
      <c r="C187" s="198" t="s">
        <v>342</v>
      </c>
      <c r="D187" s="199"/>
      <c r="G187" s="202"/>
      <c r="I187" s="202"/>
      <c r="K187" s="179">
        <f t="shared" si="22"/>
        <v>0</v>
      </c>
      <c r="L187" s="160"/>
      <c r="M187" s="190"/>
      <c r="N187" s="281"/>
      <c r="O187" s="189"/>
      <c r="P187" s="160"/>
      <c r="Q187" s="160"/>
      <c r="R187" s="158" t="str">
        <f>IFERROR(VLOOKUP(J187,Lists!A:B,2,FALSE),"")</f>
        <v/>
      </c>
      <c r="S187" s="175">
        <v>174</v>
      </c>
      <c r="T187" s="158" t="str">
        <f t="shared" si="27"/>
        <v/>
      </c>
      <c r="U187" s="158" t="str">
        <f>IFERROR(T187&amp;"-"&amp;VLOOKUP(T187,Lists!B:C,2,FALSE),"")</f>
        <v/>
      </c>
      <c r="V187" s="158" t="str">
        <f>IFERROR(INDEX($U$14:$U$203,MATCH(0,INDEX(COUNTIF($V$13:V186,$U$14:$U$203),0,0),0)),"")</f>
        <v/>
      </c>
      <c r="W187" s="159" t="str">
        <f>IFERROR(INDEX($G$14:$G$213,MATCH(0,INDEX(COUNTIF(W$13:$W186,$G$14:$G$213),0,0),0)),"x")</f>
        <v>x</v>
      </c>
      <c r="X187" s="159" t="str">
        <f t="shared" si="23"/>
        <v/>
      </c>
      <c r="Y187" s="159"/>
      <c r="Z187" s="164" t="str">
        <f t="shared" si="28"/>
        <v>|/</v>
      </c>
      <c r="AA187" s="164" t="str">
        <f>IFERROR(INDEX($Z$14:$Z$213,MATCH(0,INDEX(COUNTIF($AA$13:AA186,$Z$14:$Z$213),0,0),0)),"")</f>
        <v/>
      </c>
      <c r="AB187" s="164" t="str">
        <f t="shared" si="24"/>
        <v/>
      </c>
      <c r="AC187" s="164" t="str">
        <f t="shared" si="25"/>
        <v/>
      </c>
      <c r="AD187" s="164" t="str">
        <f t="shared" si="26"/>
        <v/>
      </c>
      <c r="AE187" s="164" t="str">
        <f>IFERROR(VLOOKUP(X187,G186:H213,2,FALSE),"")</f>
        <v/>
      </c>
    </row>
    <row r="188" spans="1:31">
      <c r="A188" s="160">
        <v>175</v>
      </c>
      <c r="B188" s="197"/>
      <c r="C188" s="198" t="s">
        <v>342</v>
      </c>
      <c r="D188" s="199"/>
      <c r="G188" s="202"/>
      <c r="I188" s="202"/>
      <c r="K188" s="179">
        <f t="shared" si="22"/>
        <v>0</v>
      </c>
      <c r="L188" s="160"/>
      <c r="M188" s="190"/>
      <c r="N188" s="281"/>
      <c r="O188" s="189"/>
      <c r="P188" s="160"/>
      <c r="Q188" s="160"/>
      <c r="R188" s="158" t="str">
        <f>IFERROR(VLOOKUP(J188,Lists!A:B,2,FALSE),"")</f>
        <v/>
      </c>
      <c r="S188" s="175">
        <v>175</v>
      </c>
      <c r="T188" s="158" t="str">
        <f t="shared" si="27"/>
        <v/>
      </c>
      <c r="U188" s="158" t="str">
        <f>IFERROR(T188&amp;"-"&amp;VLOOKUP(T188,Lists!B:C,2,FALSE),"")</f>
        <v/>
      </c>
      <c r="V188" s="158" t="str">
        <f>IFERROR(INDEX($U$14:$U$203,MATCH(0,INDEX(COUNTIF($V$13:V187,$U$14:$U$203),0,0),0)),"")</f>
        <v/>
      </c>
      <c r="W188" s="159" t="str">
        <f>IFERROR(INDEX($G$14:$G$213,MATCH(0,INDEX(COUNTIF(W$13:$W187,$G$14:$G$213),0,0),0)),"x")</f>
        <v>x</v>
      </c>
      <c r="X188" s="159" t="str">
        <f t="shared" si="23"/>
        <v/>
      </c>
      <c r="Y188" s="159"/>
      <c r="Z188" s="164" t="str">
        <f t="shared" si="28"/>
        <v>|/</v>
      </c>
      <c r="AA188" s="164" t="str">
        <f>IFERROR(INDEX($Z$14:$Z$213,MATCH(0,INDEX(COUNTIF($AA$13:AA187,$Z$14:$Z$213),0,0),0)),"")</f>
        <v/>
      </c>
      <c r="AB188" s="164" t="str">
        <f t="shared" si="24"/>
        <v/>
      </c>
      <c r="AC188" s="164" t="str">
        <f t="shared" si="25"/>
        <v/>
      </c>
      <c r="AD188" s="164" t="str">
        <f t="shared" si="26"/>
        <v/>
      </c>
      <c r="AE188" s="164" t="str">
        <f>IFERROR(VLOOKUP(X188,G187:H213,2,FALSE),"")</f>
        <v/>
      </c>
    </row>
    <row r="189" spans="1:31">
      <c r="A189" s="160">
        <v>176</v>
      </c>
      <c r="B189" s="197"/>
      <c r="C189" s="198" t="s">
        <v>342</v>
      </c>
      <c r="D189" s="199"/>
      <c r="G189" s="202"/>
      <c r="I189" s="202"/>
      <c r="K189" s="179">
        <f t="shared" si="22"/>
        <v>0</v>
      </c>
      <c r="L189" s="160"/>
      <c r="M189" s="190"/>
      <c r="N189" s="281"/>
      <c r="O189" s="189"/>
      <c r="P189" s="160"/>
      <c r="Q189" s="160"/>
      <c r="R189" s="158" t="str">
        <f>IFERROR(VLOOKUP(J189,Lists!A:B,2,FALSE),"")</f>
        <v/>
      </c>
      <c r="S189" s="175">
        <v>176</v>
      </c>
      <c r="T189" s="158" t="str">
        <f t="shared" si="27"/>
        <v/>
      </c>
      <c r="U189" s="158" t="str">
        <f>IFERROR(T189&amp;"-"&amp;VLOOKUP(T189,Lists!B:C,2,FALSE),"")</f>
        <v/>
      </c>
      <c r="V189" s="158" t="str">
        <f>IFERROR(INDEX($U$14:$U$203,MATCH(0,INDEX(COUNTIF($V$13:V188,$U$14:$U$203),0,0),0)),"")</f>
        <v/>
      </c>
      <c r="W189" s="159" t="str">
        <f>IFERROR(INDEX($G$14:$G$213,MATCH(0,INDEX(COUNTIF(W$13:$W188,$G$14:$G$213),0,0),0)),"x")</f>
        <v>x</v>
      </c>
      <c r="X189" s="159" t="str">
        <f t="shared" si="23"/>
        <v/>
      </c>
      <c r="Y189" s="159"/>
      <c r="Z189" s="164" t="str">
        <f t="shared" si="28"/>
        <v>|/</v>
      </c>
      <c r="AA189" s="164" t="str">
        <f>IFERROR(INDEX($Z$14:$Z$213,MATCH(0,INDEX(COUNTIF($AA$13:AA188,$Z$14:$Z$213),0,0),0)),"")</f>
        <v/>
      </c>
      <c r="AB189" s="164" t="str">
        <f t="shared" si="24"/>
        <v/>
      </c>
      <c r="AC189" s="164" t="str">
        <f t="shared" si="25"/>
        <v/>
      </c>
      <c r="AD189" s="164" t="str">
        <f t="shared" si="26"/>
        <v/>
      </c>
      <c r="AE189" s="164" t="str">
        <f>IFERROR(VLOOKUP(X189,G188:H213,2,FALSE),"")</f>
        <v/>
      </c>
    </row>
    <row r="190" spans="1:31">
      <c r="A190" s="160">
        <v>177</v>
      </c>
      <c r="B190" s="197"/>
      <c r="C190" s="198" t="s">
        <v>342</v>
      </c>
      <c r="D190" s="199"/>
      <c r="G190" s="202"/>
      <c r="I190" s="202"/>
      <c r="K190" s="179">
        <f t="shared" si="22"/>
        <v>0</v>
      </c>
      <c r="L190" s="160"/>
      <c r="M190" s="190"/>
      <c r="N190" s="281"/>
      <c r="O190" s="189"/>
      <c r="P190" s="160"/>
      <c r="Q190" s="160"/>
      <c r="R190" s="158" t="str">
        <f>IFERROR(VLOOKUP(J190,Lists!A:B,2,FALSE),"")</f>
        <v/>
      </c>
      <c r="S190" s="175">
        <v>177</v>
      </c>
      <c r="T190" s="158" t="str">
        <f t="shared" si="27"/>
        <v/>
      </c>
      <c r="U190" s="158" t="str">
        <f>IFERROR(T190&amp;"-"&amp;VLOOKUP(T190,Lists!B:C,2,FALSE),"")</f>
        <v/>
      </c>
      <c r="V190" s="158" t="str">
        <f>IFERROR(INDEX($U$14:$U$203,MATCH(0,INDEX(COUNTIF($V$13:V189,$U$14:$U$203),0,0),0)),"")</f>
        <v/>
      </c>
      <c r="W190" s="159" t="str">
        <f>IFERROR(INDEX($G$14:$G$213,MATCH(0,INDEX(COUNTIF(W$13:$W189,$G$14:$G$213),0,0),0)),"x")</f>
        <v>x</v>
      </c>
      <c r="X190" s="159" t="str">
        <f t="shared" si="23"/>
        <v/>
      </c>
      <c r="Y190" s="159"/>
      <c r="Z190" s="164" t="str">
        <f t="shared" si="28"/>
        <v>|/</v>
      </c>
      <c r="AA190" s="164" t="str">
        <f>IFERROR(INDEX($Z$14:$Z$213,MATCH(0,INDEX(COUNTIF($AA$13:AA189,$Z$14:$Z$213),0,0),0)),"")</f>
        <v/>
      </c>
      <c r="AB190" s="164" t="str">
        <f t="shared" si="24"/>
        <v/>
      </c>
      <c r="AC190" s="164" t="str">
        <f t="shared" si="25"/>
        <v/>
      </c>
      <c r="AD190" s="164" t="str">
        <f t="shared" si="26"/>
        <v/>
      </c>
      <c r="AE190" s="164" t="str">
        <f>IFERROR(VLOOKUP(X190,G189:H213,2,FALSE),"")</f>
        <v/>
      </c>
    </row>
    <row r="191" spans="1:31">
      <c r="A191" s="160">
        <v>178</v>
      </c>
      <c r="B191" s="197"/>
      <c r="C191" s="198" t="s">
        <v>342</v>
      </c>
      <c r="D191" s="199"/>
      <c r="G191" s="202"/>
      <c r="I191" s="202"/>
      <c r="K191" s="179">
        <f t="shared" si="22"/>
        <v>0</v>
      </c>
      <c r="L191" s="160"/>
      <c r="M191" s="190"/>
      <c r="N191" s="281"/>
      <c r="O191" s="189"/>
      <c r="P191" s="160"/>
      <c r="Q191" s="160"/>
      <c r="R191" s="158" t="str">
        <f>IFERROR(VLOOKUP(J191,Lists!A:B,2,FALSE),"")</f>
        <v/>
      </c>
      <c r="S191" s="175">
        <v>178</v>
      </c>
      <c r="T191" s="158" t="str">
        <f t="shared" si="27"/>
        <v/>
      </c>
      <c r="U191" s="158" t="str">
        <f>IFERROR(T191&amp;"-"&amp;VLOOKUP(T191,Lists!B:C,2,FALSE),"")</f>
        <v/>
      </c>
      <c r="V191" s="158" t="str">
        <f>IFERROR(INDEX($U$14:$U$203,MATCH(0,INDEX(COUNTIF($V$13:V190,$U$14:$U$203),0,0),0)),"")</f>
        <v/>
      </c>
      <c r="W191" s="159" t="str">
        <f>IFERROR(INDEX($G$14:$G$213,MATCH(0,INDEX(COUNTIF(W$13:$W190,$G$14:$G$213),0,0),0)),"x")</f>
        <v>x</v>
      </c>
      <c r="X191" s="159" t="str">
        <f t="shared" si="23"/>
        <v/>
      </c>
      <c r="Y191" s="159"/>
      <c r="Z191" s="164" t="str">
        <f t="shared" si="28"/>
        <v>|/</v>
      </c>
      <c r="AA191" s="164" t="str">
        <f>IFERROR(INDEX($Z$14:$Z$213,MATCH(0,INDEX(COUNTIF($AA$13:AA190,$Z$14:$Z$213),0,0),0)),"")</f>
        <v/>
      </c>
      <c r="AB191" s="164" t="str">
        <f t="shared" si="24"/>
        <v/>
      </c>
      <c r="AC191" s="164" t="str">
        <f t="shared" si="25"/>
        <v/>
      </c>
      <c r="AD191" s="164" t="str">
        <f t="shared" si="26"/>
        <v/>
      </c>
      <c r="AE191" s="164" t="str">
        <f>IFERROR(VLOOKUP(X191,G190:H213,2,FALSE),"")</f>
        <v/>
      </c>
    </row>
    <row r="192" spans="1:31">
      <c r="A192" s="160">
        <v>179</v>
      </c>
      <c r="B192" s="197"/>
      <c r="C192" s="198" t="s">
        <v>342</v>
      </c>
      <c r="D192" s="199"/>
      <c r="G192" s="202"/>
      <c r="I192" s="202"/>
      <c r="K192" s="179">
        <f t="shared" si="22"/>
        <v>0</v>
      </c>
      <c r="L192" s="160"/>
      <c r="M192" s="190"/>
      <c r="N192" s="281"/>
      <c r="O192" s="189"/>
      <c r="P192" s="160"/>
      <c r="Q192" s="160"/>
      <c r="R192" s="158" t="str">
        <f>IFERROR(VLOOKUP(J192,Lists!A:B,2,FALSE),"")</f>
        <v/>
      </c>
      <c r="S192" s="175">
        <v>179</v>
      </c>
      <c r="T192" s="158" t="str">
        <f t="shared" si="27"/>
        <v/>
      </c>
      <c r="U192" s="158" t="str">
        <f>IFERROR(T192&amp;"-"&amp;VLOOKUP(T192,Lists!B:C,2,FALSE),"")</f>
        <v/>
      </c>
      <c r="V192" s="158" t="str">
        <f>IFERROR(INDEX($U$14:$U$203,MATCH(0,INDEX(COUNTIF($V$13:V191,$U$14:$U$203),0,0),0)),"")</f>
        <v/>
      </c>
      <c r="W192" s="159" t="str">
        <f>IFERROR(INDEX($G$14:$G$213,MATCH(0,INDEX(COUNTIF(W$13:$W191,$G$14:$G$213),0,0),0)),"x")</f>
        <v>x</v>
      </c>
      <c r="X192" s="159" t="str">
        <f t="shared" si="23"/>
        <v/>
      </c>
      <c r="Y192" s="159"/>
      <c r="Z192" s="164" t="str">
        <f t="shared" si="28"/>
        <v>|/</v>
      </c>
      <c r="AA192" s="164" t="str">
        <f>IFERROR(INDEX($Z$14:$Z$213,MATCH(0,INDEX(COUNTIF($AA$13:AA191,$Z$14:$Z$213),0,0),0)),"")</f>
        <v/>
      </c>
      <c r="AB192" s="164" t="str">
        <f t="shared" si="24"/>
        <v/>
      </c>
      <c r="AC192" s="164" t="str">
        <f t="shared" si="25"/>
        <v/>
      </c>
      <c r="AD192" s="164" t="str">
        <f t="shared" si="26"/>
        <v/>
      </c>
      <c r="AE192" s="164" t="str">
        <f>IFERROR(VLOOKUP(X192,G191:H213,2,FALSE),"")</f>
        <v/>
      </c>
    </row>
    <row r="193" spans="1:31">
      <c r="A193" s="160">
        <v>180</v>
      </c>
      <c r="B193" s="197"/>
      <c r="C193" s="198" t="s">
        <v>342</v>
      </c>
      <c r="D193" s="199"/>
      <c r="G193" s="202"/>
      <c r="I193" s="202"/>
      <c r="K193" s="179">
        <f t="shared" si="22"/>
        <v>0</v>
      </c>
      <c r="L193" s="160"/>
      <c r="M193" s="190"/>
      <c r="N193" s="281"/>
      <c r="O193" s="189"/>
      <c r="P193" s="160"/>
      <c r="Q193" s="160"/>
      <c r="R193" s="158" t="str">
        <f>IFERROR(VLOOKUP(J193,Lists!A:B,2,FALSE),"")</f>
        <v/>
      </c>
      <c r="S193" s="175">
        <v>180</v>
      </c>
      <c r="T193" s="158" t="str">
        <f t="shared" si="27"/>
        <v/>
      </c>
      <c r="U193" s="158" t="str">
        <f>IFERROR(T193&amp;"-"&amp;VLOOKUP(T193,Lists!B:C,2,FALSE),"")</f>
        <v/>
      </c>
      <c r="V193" s="158" t="str">
        <f>IFERROR(INDEX($U$14:$U$203,MATCH(0,INDEX(COUNTIF($V$13:V192,$U$14:$U$203),0,0),0)),"")</f>
        <v/>
      </c>
      <c r="W193" s="159" t="str">
        <f>IFERROR(INDEX($G$14:$G$213,MATCH(0,INDEX(COUNTIF(W$13:$W192,$G$14:$G$213),0,0),0)),"x")</f>
        <v>x</v>
      </c>
      <c r="X193" s="159" t="str">
        <f t="shared" si="23"/>
        <v/>
      </c>
      <c r="Y193" s="159"/>
      <c r="Z193" s="164" t="str">
        <f t="shared" si="28"/>
        <v>|/</v>
      </c>
      <c r="AA193" s="164" t="str">
        <f>IFERROR(INDEX($Z$14:$Z$213,MATCH(0,INDEX(COUNTIF($AA$13:AA192,$Z$14:$Z$213),0,0),0)),"")</f>
        <v/>
      </c>
      <c r="AB193" s="164" t="str">
        <f t="shared" si="24"/>
        <v/>
      </c>
      <c r="AC193" s="164" t="str">
        <f t="shared" si="25"/>
        <v/>
      </c>
      <c r="AD193" s="164" t="str">
        <f t="shared" si="26"/>
        <v/>
      </c>
      <c r="AE193" s="164" t="str">
        <f>IFERROR(VLOOKUP(X193,G192:H213,2,FALSE),"")</f>
        <v/>
      </c>
    </row>
    <row r="194" spans="1:31">
      <c r="A194" s="160">
        <v>181</v>
      </c>
      <c r="B194" s="197"/>
      <c r="C194" s="198" t="s">
        <v>342</v>
      </c>
      <c r="D194" s="199"/>
      <c r="G194" s="202"/>
      <c r="I194" s="202"/>
      <c r="K194" s="179">
        <f t="shared" si="22"/>
        <v>0</v>
      </c>
      <c r="L194" s="160"/>
      <c r="M194" s="190"/>
      <c r="N194" s="281"/>
      <c r="O194" s="189"/>
      <c r="P194" s="160"/>
      <c r="Q194" s="160"/>
      <c r="R194" s="158" t="str">
        <f>IFERROR(VLOOKUP(J194,Lists!A:B,2,FALSE),"")</f>
        <v/>
      </c>
      <c r="S194" s="175">
        <v>181</v>
      </c>
      <c r="T194" s="158" t="str">
        <f t="shared" si="27"/>
        <v/>
      </c>
      <c r="U194" s="158" t="str">
        <f>IFERROR(T194&amp;"-"&amp;VLOOKUP(T194,Lists!B:C,2,FALSE),"")</f>
        <v/>
      </c>
      <c r="V194" s="158" t="str">
        <f>IFERROR(INDEX($U$14:$U$203,MATCH(0,INDEX(COUNTIF($V$13:V193,$U$14:$U$203),0,0),0)),"")</f>
        <v/>
      </c>
      <c r="W194" s="159" t="str">
        <f>IFERROR(INDEX($G$14:$G$213,MATCH(0,INDEX(COUNTIF(W$13:$W193,$G$14:$G$213),0,0),0)),"x")</f>
        <v>x</v>
      </c>
      <c r="X194" s="159" t="str">
        <f t="shared" si="23"/>
        <v/>
      </c>
      <c r="Y194" s="159"/>
      <c r="Z194" s="164" t="str">
        <f t="shared" si="28"/>
        <v>|/</v>
      </c>
      <c r="AA194" s="164" t="str">
        <f>IFERROR(INDEX($Z$14:$Z$213,MATCH(0,INDEX(COUNTIF($AA$13:AA193,$Z$14:$Z$213),0,0),0)),"")</f>
        <v/>
      </c>
      <c r="AB194" s="164" t="str">
        <f t="shared" si="24"/>
        <v/>
      </c>
      <c r="AC194" s="164" t="str">
        <f t="shared" si="25"/>
        <v/>
      </c>
      <c r="AD194" s="164" t="str">
        <f t="shared" si="26"/>
        <v/>
      </c>
      <c r="AE194" s="164" t="str">
        <f>IFERROR(VLOOKUP(X194,G193:H213,2,FALSE),"")</f>
        <v/>
      </c>
    </row>
    <row r="195" spans="1:31">
      <c r="A195" s="160">
        <v>182</v>
      </c>
      <c r="B195" s="197"/>
      <c r="C195" s="198" t="s">
        <v>342</v>
      </c>
      <c r="D195" s="199"/>
      <c r="G195" s="202"/>
      <c r="I195" s="202"/>
      <c r="K195" s="179">
        <f t="shared" si="22"/>
        <v>0</v>
      </c>
      <c r="L195" s="160"/>
      <c r="M195" s="190"/>
      <c r="N195" s="281"/>
      <c r="O195" s="189"/>
      <c r="P195" s="160"/>
      <c r="Q195" s="160"/>
      <c r="R195" s="158" t="str">
        <f>IFERROR(VLOOKUP(J195,Lists!A:B,2,FALSE),"")</f>
        <v/>
      </c>
      <c r="S195" s="175">
        <v>182</v>
      </c>
      <c r="T195" s="158" t="str">
        <f t="shared" si="27"/>
        <v/>
      </c>
      <c r="U195" s="158" t="str">
        <f>IFERROR(T195&amp;"-"&amp;VLOOKUP(T195,Lists!B:C,2,FALSE),"")</f>
        <v/>
      </c>
      <c r="V195" s="158" t="str">
        <f>IFERROR(INDEX($U$14:$U$203,MATCH(0,INDEX(COUNTIF($V$13:V194,$U$14:$U$203),0,0),0)),"")</f>
        <v/>
      </c>
      <c r="W195" s="159" t="str">
        <f>IFERROR(INDEX($G$14:$G$213,MATCH(0,INDEX(COUNTIF(W$13:$W194,$G$14:$G$213),0,0),0)),"x")</f>
        <v>x</v>
      </c>
      <c r="X195" s="159" t="str">
        <f t="shared" si="23"/>
        <v/>
      </c>
      <c r="Y195" s="159"/>
      <c r="Z195" s="164" t="str">
        <f t="shared" si="28"/>
        <v>|/</v>
      </c>
      <c r="AA195" s="164" t="str">
        <f>IFERROR(INDEX($Z$14:$Z$213,MATCH(0,INDEX(COUNTIF($AA$13:AA194,$Z$14:$Z$213),0,0),0)),"")</f>
        <v/>
      </c>
      <c r="AB195" s="164" t="str">
        <f t="shared" si="24"/>
        <v/>
      </c>
      <c r="AC195" s="164" t="str">
        <f t="shared" si="25"/>
        <v/>
      </c>
      <c r="AD195" s="164" t="str">
        <f t="shared" si="26"/>
        <v/>
      </c>
      <c r="AE195" s="164" t="str">
        <f>IFERROR(VLOOKUP(X195,G194:H213,2,FALSE),"")</f>
        <v/>
      </c>
    </row>
    <row r="196" spans="1:31">
      <c r="A196" s="160">
        <v>183</v>
      </c>
      <c r="B196" s="197"/>
      <c r="C196" s="198" t="s">
        <v>342</v>
      </c>
      <c r="D196" s="199"/>
      <c r="G196" s="202"/>
      <c r="I196" s="202"/>
      <c r="K196" s="179">
        <f t="shared" si="22"/>
        <v>0</v>
      </c>
      <c r="L196" s="160"/>
      <c r="M196" s="190"/>
      <c r="N196" s="281"/>
      <c r="O196" s="189"/>
      <c r="P196" s="160"/>
      <c r="Q196" s="160"/>
      <c r="R196" s="158" t="str">
        <f>IFERROR(VLOOKUP(J196,Lists!A:B,2,FALSE),"")</f>
        <v/>
      </c>
      <c r="S196" s="175">
        <v>183</v>
      </c>
      <c r="T196" s="158" t="str">
        <f t="shared" si="27"/>
        <v/>
      </c>
      <c r="U196" s="158" t="str">
        <f>IFERROR(T196&amp;"-"&amp;VLOOKUP(T196,Lists!B:C,2,FALSE),"")</f>
        <v/>
      </c>
      <c r="V196" s="158" t="str">
        <f>IFERROR(INDEX($U$14:$U$203,MATCH(0,INDEX(COUNTIF($V$13:V195,$U$14:$U$203),0,0),0)),"")</f>
        <v/>
      </c>
      <c r="W196" s="159" t="str">
        <f>IFERROR(INDEX($G$14:$G$213,MATCH(0,INDEX(COUNTIF(W$13:$W195,$G$14:$G$213),0,0),0)),"x")</f>
        <v>x</v>
      </c>
      <c r="X196" s="159" t="str">
        <f t="shared" si="23"/>
        <v/>
      </c>
      <c r="Y196" s="159"/>
      <c r="Z196" s="164" t="str">
        <f t="shared" si="28"/>
        <v>|/</v>
      </c>
      <c r="AA196" s="164" t="str">
        <f>IFERROR(INDEX($Z$14:$Z$213,MATCH(0,INDEX(COUNTIF($AA$13:AA195,$Z$14:$Z$213),0,0),0)),"")</f>
        <v/>
      </c>
      <c r="AB196" s="164" t="str">
        <f t="shared" si="24"/>
        <v/>
      </c>
      <c r="AC196" s="164" t="str">
        <f t="shared" si="25"/>
        <v/>
      </c>
      <c r="AD196" s="164" t="str">
        <f t="shared" si="26"/>
        <v/>
      </c>
      <c r="AE196" s="164" t="str">
        <f>IFERROR(VLOOKUP(X196,G195:H213,2,FALSE),"")</f>
        <v/>
      </c>
    </row>
    <row r="197" spans="1:31">
      <c r="A197" s="160">
        <v>184</v>
      </c>
      <c r="B197" s="197"/>
      <c r="C197" s="198" t="s">
        <v>342</v>
      </c>
      <c r="D197" s="199"/>
      <c r="G197" s="202"/>
      <c r="I197" s="202"/>
      <c r="K197" s="179">
        <f t="shared" si="22"/>
        <v>0</v>
      </c>
      <c r="L197" s="160"/>
      <c r="M197" s="190"/>
      <c r="N197" s="281"/>
      <c r="O197" s="189"/>
      <c r="P197" s="160"/>
      <c r="Q197" s="160"/>
      <c r="R197" s="158" t="str">
        <f>IFERROR(VLOOKUP(J197,Lists!A:B,2,FALSE),"")</f>
        <v/>
      </c>
      <c r="S197" s="175">
        <v>184</v>
      </c>
      <c r="T197" s="158" t="str">
        <f t="shared" si="27"/>
        <v/>
      </c>
      <c r="U197" s="158" t="str">
        <f>IFERROR(T197&amp;"-"&amp;VLOOKUP(T197,Lists!B:C,2,FALSE),"")</f>
        <v/>
      </c>
      <c r="V197" s="158" t="str">
        <f>IFERROR(INDEX($U$14:$U$203,MATCH(0,INDEX(COUNTIF($V$13:V196,$U$14:$U$203),0,0),0)),"")</f>
        <v/>
      </c>
      <c r="W197" s="159" t="str">
        <f>IFERROR(INDEX($G$14:$G$213,MATCH(0,INDEX(COUNTIF(W$13:$W196,$G$14:$G$213),0,0),0)),"x")</f>
        <v>x</v>
      </c>
      <c r="X197" s="159" t="str">
        <f t="shared" si="23"/>
        <v/>
      </c>
      <c r="Y197" s="159"/>
      <c r="Z197" s="164" t="str">
        <f t="shared" si="28"/>
        <v>|/</v>
      </c>
      <c r="AA197" s="164" t="str">
        <f>IFERROR(INDEX($Z$14:$Z$213,MATCH(0,INDEX(COUNTIF($AA$13:AA196,$Z$14:$Z$213),0,0),0)),"")</f>
        <v/>
      </c>
      <c r="AB197" s="164" t="str">
        <f t="shared" si="24"/>
        <v/>
      </c>
      <c r="AC197" s="164" t="str">
        <f t="shared" si="25"/>
        <v/>
      </c>
      <c r="AD197" s="164" t="str">
        <f t="shared" si="26"/>
        <v/>
      </c>
      <c r="AE197" s="164" t="str">
        <f>IFERROR(VLOOKUP(X197,G196:H213,2,FALSE),"")</f>
        <v/>
      </c>
    </row>
    <row r="198" spans="1:31">
      <c r="A198" s="160">
        <v>185</v>
      </c>
      <c r="B198" s="197"/>
      <c r="C198" s="198" t="s">
        <v>342</v>
      </c>
      <c r="D198" s="199"/>
      <c r="G198" s="202"/>
      <c r="I198" s="202"/>
      <c r="K198" s="179">
        <f t="shared" si="22"/>
        <v>0</v>
      </c>
      <c r="L198" s="160"/>
      <c r="M198" s="190"/>
      <c r="N198" s="281"/>
      <c r="O198" s="189"/>
      <c r="P198" s="160"/>
      <c r="Q198" s="160"/>
      <c r="R198" s="158" t="str">
        <f>IFERROR(VLOOKUP(J198,Lists!A:B,2,FALSE),"")</f>
        <v/>
      </c>
      <c r="S198" s="175">
        <v>185</v>
      </c>
      <c r="T198" s="158" t="str">
        <f t="shared" si="27"/>
        <v/>
      </c>
      <c r="U198" s="158" t="str">
        <f>IFERROR(T198&amp;"-"&amp;VLOOKUP(T198,Lists!B:C,2,FALSE),"")</f>
        <v/>
      </c>
      <c r="V198" s="158" t="str">
        <f>IFERROR(INDEX($U$14:$U$203,MATCH(0,INDEX(COUNTIF($V$13:V197,$U$14:$U$203),0,0),0)),"")</f>
        <v/>
      </c>
      <c r="W198" s="159" t="str">
        <f>IFERROR(INDEX($G$14:$G$213,MATCH(0,INDEX(COUNTIF(W$13:$W197,$G$14:$G$213),0,0),0)),"x")</f>
        <v>x</v>
      </c>
      <c r="X198" s="159" t="str">
        <f t="shared" si="23"/>
        <v/>
      </c>
      <c r="Y198" s="159"/>
      <c r="Z198" s="164" t="str">
        <f t="shared" si="28"/>
        <v>|/</v>
      </c>
      <c r="AA198" s="164" t="str">
        <f>IFERROR(INDEX($Z$14:$Z$213,MATCH(0,INDEX(COUNTIF($AA$13:AA197,$Z$14:$Z$213),0,0),0)),"")</f>
        <v/>
      </c>
      <c r="AB198" s="164" t="str">
        <f t="shared" si="24"/>
        <v/>
      </c>
      <c r="AC198" s="164" t="str">
        <f t="shared" si="25"/>
        <v/>
      </c>
      <c r="AD198" s="164" t="str">
        <f t="shared" si="26"/>
        <v/>
      </c>
      <c r="AE198" s="164" t="str">
        <f>IFERROR(VLOOKUP(X198,G197:H213,2,FALSE),"")</f>
        <v/>
      </c>
    </row>
    <row r="199" spans="1:31">
      <c r="A199" s="160">
        <v>186</v>
      </c>
      <c r="B199" s="197"/>
      <c r="C199" s="198" t="s">
        <v>342</v>
      </c>
      <c r="D199" s="199"/>
      <c r="G199" s="202"/>
      <c r="I199" s="202"/>
      <c r="K199" s="179">
        <f t="shared" si="22"/>
        <v>0</v>
      </c>
      <c r="L199" s="160"/>
      <c r="M199" s="190"/>
      <c r="N199" s="281"/>
      <c r="O199" s="189"/>
      <c r="P199" s="160"/>
      <c r="Q199" s="160"/>
      <c r="R199" s="158" t="str">
        <f>IFERROR(VLOOKUP(J199,Lists!A:B,2,FALSE),"")</f>
        <v/>
      </c>
      <c r="S199" s="175">
        <v>186</v>
      </c>
      <c r="T199" s="158" t="str">
        <f t="shared" si="27"/>
        <v/>
      </c>
      <c r="U199" s="158" t="str">
        <f>IFERROR(T199&amp;"-"&amp;VLOOKUP(T199,Lists!B:C,2,FALSE),"")</f>
        <v/>
      </c>
      <c r="V199" s="158" t="str">
        <f>IFERROR(INDEX($U$14:$U$203,MATCH(0,INDEX(COUNTIF($V$13:V198,$U$14:$U$203),0,0),0)),"")</f>
        <v/>
      </c>
      <c r="W199" s="159" t="str">
        <f>IFERROR(INDEX($G$14:$G$213,MATCH(0,INDEX(COUNTIF(W$13:$W198,$G$14:$G$213),0,0),0)),"x")</f>
        <v>x</v>
      </c>
      <c r="X199" s="159" t="str">
        <f t="shared" si="23"/>
        <v/>
      </c>
      <c r="Y199" s="159"/>
      <c r="Z199" s="164" t="str">
        <f t="shared" si="28"/>
        <v>|/</v>
      </c>
      <c r="AA199" s="164" t="str">
        <f>IFERROR(INDEX($Z$14:$Z$213,MATCH(0,INDEX(COUNTIF($AA$13:AA198,$Z$14:$Z$213),0,0),0)),"")</f>
        <v/>
      </c>
      <c r="AB199" s="164" t="str">
        <f t="shared" si="24"/>
        <v/>
      </c>
      <c r="AC199" s="164" t="str">
        <f t="shared" si="25"/>
        <v/>
      </c>
      <c r="AD199" s="164" t="str">
        <f t="shared" si="26"/>
        <v/>
      </c>
      <c r="AE199" s="164" t="str">
        <f>IFERROR(VLOOKUP(X199,G198:H213,2,FALSE),"")</f>
        <v/>
      </c>
    </row>
    <row r="200" spans="1:31">
      <c r="A200" s="160">
        <v>187</v>
      </c>
      <c r="B200" s="197"/>
      <c r="C200" s="198" t="s">
        <v>342</v>
      </c>
      <c r="D200" s="199"/>
      <c r="G200" s="202"/>
      <c r="I200" s="202"/>
      <c r="K200" s="179">
        <f t="shared" si="22"/>
        <v>0</v>
      </c>
      <c r="L200" s="160"/>
      <c r="M200" s="190"/>
      <c r="N200" s="281"/>
      <c r="O200" s="189"/>
      <c r="P200" s="160"/>
      <c r="Q200" s="160"/>
      <c r="R200" s="158" t="str">
        <f>IFERROR(VLOOKUP(J200,Lists!A:B,2,FALSE),"")</f>
        <v/>
      </c>
      <c r="S200" s="175">
        <v>187</v>
      </c>
      <c r="T200" s="158" t="str">
        <f t="shared" si="27"/>
        <v/>
      </c>
      <c r="U200" s="158" t="str">
        <f>IFERROR(T200&amp;"-"&amp;VLOOKUP(T200,Lists!B:C,2,FALSE),"")</f>
        <v/>
      </c>
      <c r="V200" s="158" t="str">
        <f>IFERROR(INDEX($U$14:$U$203,MATCH(0,INDEX(COUNTIF($V$13:V199,$U$14:$U$203),0,0),0)),"")</f>
        <v/>
      </c>
      <c r="W200" s="159" t="str">
        <f>IFERROR(INDEX($G$14:$G$213,MATCH(0,INDEX(COUNTIF(W$13:$W199,$G$14:$G$213),0,0),0)),"x")</f>
        <v>x</v>
      </c>
      <c r="X200" s="159" t="str">
        <f t="shared" si="23"/>
        <v/>
      </c>
      <c r="Y200" s="159"/>
      <c r="Z200" s="164" t="str">
        <f t="shared" si="28"/>
        <v>|/</v>
      </c>
      <c r="AA200" s="164" t="str">
        <f>IFERROR(INDEX($Z$14:$Z$213,MATCH(0,INDEX(COUNTIF($AA$13:AA199,$Z$14:$Z$213),0,0),0)),"")</f>
        <v/>
      </c>
      <c r="AB200" s="164" t="str">
        <f t="shared" si="24"/>
        <v/>
      </c>
      <c r="AC200" s="164" t="str">
        <f t="shared" si="25"/>
        <v/>
      </c>
      <c r="AD200" s="164" t="str">
        <f t="shared" si="26"/>
        <v/>
      </c>
      <c r="AE200" s="164" t="str">
        <f>IFERROR(VLOOKUP(X200,G199:H213,2,FALSE),"")</f>
        <v/>
      </c>
    </row>
    <row r="201" spans="1:31">
      <c r="A201" s="160">
        <v>188</v>
      </c>
      <c r="B201" s="197"/>
      <c r="C201" s="198" t="s">
        <v>342</v>
      </c>
      <c r="D201" s="199"/>
      <c r="G201" s="202"/>
      <c r="I201" s="202"/>
      <c r="K201" s="179">
        <f t="shared" si="22"/>
        <v>0</v>
      </c>
      <c r="L201" s="160"/>
      <c r="M201" s="190"/>
      <c r="N201" s="281"/>
      <c r="O201" s="189"/>
      <c r="P201" s="160"/>
      <c r="Q201" s="160"/>
      <c r="R201" s="158" t="str">
        <f>IFERROR(VLOOKUP(J201,Lists!A:B,2,FALSE),"")</f>
        <v/>
      </c>
      <c r="S201" s="175">
        <v>188</v>
      </c>
      <c r="T201" s="158" t="str">
        <f t="shared" si="27"/>
        <v/>
      </c>
      <c r="U201" s="158" t="str">
        <f>IFERROR(T201&amp;"-"&amp;VLOOKUP(T201,Lists!B:C,2,FALSE),"")</f>
        <v/>
      </c>
      <c r="V201" s="158" t="str">
        <f>IFERROR(INDEX($U$14:$U$203,MATCH(0,INDEX(COUNTIF($V$13:V200,$U$14:$U$203),0,0),0)),"")</f>
        <v/>
      </c>
      <c r="W201" s="159" t="str">
        <f>IFERROR(INDEX($G$14:$G$213,MATCH(0,INDEX(COUNTIF(W$13:$W200,$G$14:$G$213),0,0),0)),"x")</f>
        <v>x</v>
      </c>
      <c r="X201" s="159" t="str">
        <f t="shared" si="23"/>
        <v/>
      </c>
      <c r="Y201" s="159"/>
      <c r="Z201" s="164" t="str">
        <f t="shared" si="28"/>
        <v>|/</v>
      </c>
      <c r="AA201" s="164" t="str">
        <f>IFERROR(INDEX($Z$14:$Z$213,MATCH(0,INDEX(COUNTIF($AA$13:AA200,$Z$14:$Z$213),0,0),0)),"")</f>
        <v/>
      </c>
      <c r="AB201" s="164" t="str">
        <f t="shared" si="24"/>
        <v/>
      </c>
      <c r="AC201" s="164" t="str">
        <f t="shared" si="25"/>
        <v/>
      </c>
      <c r="AD201" s="164" t="str">
        <f t="shared" si="26"/>
        <v/>
      </c>
      <c r="AE201" s="164" t="str">
        <f>IFERROR(VLOOKUP(X201,G200:H213,2,FALSE),"")</f>
        <v/>
      </c>
    </row>
    <row r="202" spans="1:31">
      <c r="A202" s="160">
        <v>189</v>
      </c>
      <c r="B202" s="197"/>
      <c r="C202" s="198" t="s">
        <v>342</v>
      </c>
      <c r="D202" s="199"/>
      <c r="G202" s="202"/>
      <c r="I202" s="202"/>
      <c r="K202" s="179">
        <f t="shared" si="22"/>
        <v>0</v>
      </c>
      <c r="L202" s="160"/>
      <c r="M202" s="190"/>
      <c r="N202" s="281"/>
      <c r="O202" s="189"/>
      <c r="P202" s="160"/>
      <c r="Q202" s="160"/>
      <c r="R202" s="158" t="str">
        <f>IFERROR(VLOOKUP(J202,Lists!A:B,2,FALSE),"")</f>
        <v/>
      </c>
      <c r="S202" s="175">
        <v>189</v>
      </c>
      <c r="T202" s="158" t="str">
        <f t="shared" si="27"/>
        <v/>
      </c>
      <c r="U202" s="158" t="str">
        <f>IFERROR(T202&amp;"-"&amp;VLOOKUP(T202,Lists!B:C,2,FALSE),"")</f>
        <v/>
      </c>
      <c r="V202" s="158" t="str">
        <f>IFERROR(INDEX($U$14:$U$203,MATCH(0,INDEX(COUNTIF($V$13:V201,$U$14:$U$203),0,0),0)),"")</f>
        <v/>
      </c>
      <c r="W202" s="159" t="str">
        <f>IFERROR(INDEX($G$14:$G$213,MATCH(0,INDEX(COUNTIF(W$13:$W201,$G$14:$G$213),0,0),0)),"x")</f>
        <v>x</v>
      </c>
      <c r="X202" s="159" t="str">
        <f t="shared" si="23"/>
        <v/>
      </c>
      <c r="Y202" s="159"/>
      <c r="Z202" s="164" t="str">
        <f t="shared" si="28"/>
        <v>|/</v>
      </c>
      <c r="AA202" s="164" t="str">
        <f>IFERROR(INDEX($Z$14:$Z$213,MATCH(0,INDEX(COUNTIF($AA$13:AA201,$Z$14:$Z$213),0,0),0)),"")</f>
        <v/>
      </c>
      <c r="AB202" s="164" t="str">
        <f t="shared" si="24"/>
        <v/>
      </c>
      <c r="AC202" s="164" t="str">
        <f t="shared" si="25"/>
        <v/>
      </c>
      <c r="AD202" s="164" t="str">
        <f t="shared" si="26"/>
        <v/>
      </c>
      <c r="AE202" s="164" t="str">
        <f>IFERROR(VLOOKUP(X202,G201:H213,2,FALSE),"")</f>
        <v/>
      </c>
    </row>
    <row r="203" spans="1:31">
      <c r="A203" s="160">
        <v>190</v>
      </c>
      <c r="B203" s="197"/>
      <c r="C203" s="198" t="s">
        <v>342</v>
      </c>
      <c r="D203" s="199"/>
      <c r="G203" s="202"/>
      <c r="I203" s="202"/>
      <c r="K203" s="179">
        <f t="shared" si="22"/>
        <v>0</v>
      </c>
      <c r="L203" s="160"/>
      <c r="M203" s="190"/>
      <c r="N203" s="281"/>
      <c r="O203" s="189"/>
      <c r="P203" s="160"/>
      <c r="Q203" s="160"/>
      <c r="R203" s="158" t="str">
        <f>IFERROR(VLOOKUP(J203,Lists!A:B,2,FALSE),"")</f>
        <v/>
      </c>
      <c r="S203" s="175">
        <v>190</v>
      </c>
      <c r="T203" s="158" t="str">
        <f t="shared" si="27"/>
        <v/>
      </c>
      <c r="U203" s="158" t="str">
        <f>IFERROR(T203&amp;"-"&amp;VLOOKUP(T203,Lists!B:C,2,FALSE),"")</f>
        <v/>
      </c>
      <c r="V203" s="158" t="str">
        <f>IFERROR(INDEX($U$14:$U$203,MATCH(0,INDEX(COUNTIF($V$13:V202,$U$14:$U$203),0,0),0)),"")</f>
        <v/>
      </c>
      <c r="W203" s="159" t="str">
        <f>IFERROR(INDEX($G$14:$G$213,MATCH(0,INDEX(COUNTIF(W$13:$W202,$G$14:$G$213),0,0),0)),"x")</f>
        <v>x</v>
      </c>
      <c r="X203" s="159" t="str">
        <f t="shared" si="23"/>
        <v/>
      </c>
      <c r="Y203" s="159"/>
      <c r="Z203" s="164" t="str">
        <f t="shared" si="28"/>
        <v>|/</v>
      </c>
      <c r="AA203" s="164" t="str">
        <f>IFERROR(INDEX($Z$14:$Z$213,MATCH(0,INDEX(COUNTIF($AA$13:AA202,$Z$14:$Z$213),0,0),0)),"")</f>
        <v/>
      </c>
      <c r="AB203" s="164" t="str">
        <f t="shared" si="24"/>
        <v/>
      </c>
      <c r="AC203" s="164" t="str">
        <f t="shared" si="25"/>
        <v/>
      </c>
      <c r="AD203" s="164" t="str">
        <f t="shared" si="26"/>
        <v/>
      </c>
      <c r="AE203" s="164" t="str">
        <f>IFERROR(VLOOKUP(X203,G202:H213,2,FALSE),"")</f>
        <v/>
      </c>
    </row>
    <row r="204" spans="1:31">
      <c r="A204" s="160">
        <v>191</v>
      </c>
      <c r="B204" s="197"/>
      <c r="C204" s="198" t="s">
        <v>342</v>
      </c>
      <c r="D204" s="199"/>
      <c r="G204" s="202"/>
      <c r="I204" s="202"/>
      <c r="K204" s="179">
        <f t="shared" si="22"/>
        <v>0</v>
      </c>
      <c r="L204" s="160"/>
      <c r="M204" s="190"/>
      <c r="N204" s="281"/>
      <c r="O204" s="189"/>
      <c r="P204" s="160"/>
      <c r="Q204" s="160"/>
      <c r="R204" s="158" t="str">
        <f>IFERROR(VLOOKUP(J204,Lists!A:B,2,FALSE),"")</f>
        <v/>
      </c>
      <c r="S204" s="175">
        <v>191</v>
      </c>
      <c r="T204" s="158" t="str">
        <f t="shared" si="27"/>
        <v/>
      </c>
      <c r="U204" s="158" t="str">
        <f>IFERROR(T204&amp;"-"&amp;VLOOKUP(T204,Lists!B:C,2,FALSE),"")</f>
        <v/>
      </c>
      <c r="V204" s="158" t="str">
        <f>IFERROR(INDEX($U$14:$U$203,MATCH(0,INDEX(COUNTIF($V$13:V203,$U$14:$U$203),0,0),0)),"")</f>
        <v/>
      </c>
      <c r="W204" s="159" t="str">
        <f>IFERROR(INDEX($G$14:$G$213,MATCH(0,INDEX(COUNTIF(W$13:$W203,$G$14:$G$213),0,0),0)),"x")</f>
        <v>x</v>
      </c>
      <c r="X204" s="159" t="str">
        <f t="shared" si="23"/>
        <v/>
      </c>
      <c r="Y204" s="159"/>
      <c r="Z204" s="164" t="str">
        <f t="shared" si="28"/>
        <v>|/</v>
      </c>
      <c r="AA204" s="164" t="str">
        <f>IFERROR(INDEX($Z$14:$Z$213,MATCH(0,INDEX(COUNTIF($AA$13:AA203,$Z$14:$Z$213),0,0),0)),"")</f>
        <v/>
      </c>
      <c r="AB204" s="164" t="str">
        <f t="shared" si="24"/>
        <v/>
      </c>
      <c r="AC204" s="164" t="str">
        <f t="shared" si="25"/>
        <v/>
      </c>
      <c r="AD204" s="164" t="str">
        <f t="shared" si="26"/>
        <v/>
      </c>
      <c r="AE204" s="164" t="str">
        <f>IFERROR(VLOOKUP(X204,G203:H213,2,FALSE),"")</f>
        <v/>
      </c>
    </row>
    <row r="205" spans="1:31">
      <c r="A205" s="160">
        <v>192</v>
      </c>
      <c r="B205" s="197"/>
      <c r="C205" s="198" t="s">
        <v>342</v>
      </c>
      <c r="D205" s="199"/>
      <c r="G205" s="202"/>
      <c r="I205" s="202"/>
      <c r="K205" s="179">
        <f t="shared" si="22"/>
        <v>0</v>
      </c>
      <c r="L205" s="160"/>
      <c r="M205" s="190"/>
      <c r="N205" s="281"/>
      <c r="O205" s="189"/>
      <c r="P205" s="160"/>
      <c r="Q205" s="160"/>
      <c r="R205" s="158" t="str">
        <f>IFERROR(VLOOKUP(J205,Lists!A:B,2,FALSE),"")</f>
        <v/>
      </c>
      <c r="S205" s="175">
        <v>192</v>
      </c>
      <c r="T205" s="158" t="str">
        <f t="shared" si="27"/>
        <v/>
      </c>
      <c r="U205" s="158" t="str">
        <f>IFERROR(T205&amp;"-"&amp;VLOOKUP(T205,Lists!B:C,2,FALSE),"")</f>
        <v/>
      </c>
      <c r="V205" s="158" t="str">
        <f>IFERROR(INDEX($U$14:$U$203,MATCH(0,INDEX(COUNTIF($V$13:V204,$U$14:$U$203),0,0),0)),"")</f>
        <v/>
      </c>
      <c r="W205" s="159" t="str">
        <f>IFERROR(INDEX($G$14:$G$213,MATCH(0,INDEX(COUNTIF(W$13:$W204,$G$14:$G$213),0,0),0)),"x")</f>
        <v>x</v>
      </c>
      <c r="X205" s="159" t="str">
        <f t="shared" si="23"/>
        <v/>
      </c>
      <c r="Y205" s="159"/>
      <c r="Z205" s="164" t="str">
        <f t="shared" si="28"/>
        <v>|/</v>
      </c>
      <c r="AA205" s="164" t="str">
        <f>IFERROR(INDEX($Z$14:$Z$213,MATCH(0,INDEX(COUNTIF($AA$13:AA204,$Z$14:$Z$213),0,0),0)),"")</f>
        <v/>
      </c>
      <c r="AB205" s="164" t="str">
        <f t="shared" si="24"/>
        <v/>
      </c>
      <c r="AC205" s="164" t="str">
        <f t="shared" si="25"/>
        <v/>
      </c>
      <c r="AD205" s="164" t="str">
        <f t="shared" si="26"/>
        <v/>
      </c>
      <c r="AE205" s="164" t="str">
        <f>IFERROR(VLOOKUP(X205,G204:H213,2,FALSE),"")</f>
        <v/>
      </c>
    </row>
    <row r="206" spans="1:31">
      <c r="A206" s="160">
        <v>193</v>
      </c>
      <c r="B206" s="197"/>
      <c r="C206" s="198" t="s">
        <v>342</v>
      </c>
      <c r="D206" s="199"/>
      <c r="G206" s="202"/>
      <c r="I206" s="202"/>
      <c r="K206" s="179">
        <f t="shared" si="22"/>
        <v>0</v>
      </c>
      <c r="L206" s="160"/>
      <c r="M206" s="190"/>
      <c r="N206" s="281"/>
      <c r="O206" s="189"/>
      <c r="P206" s="160"/>
      <c r="Q206" s="160"/>
      <c r="R206" s="158" t="str">
        <f>IFERROR(VLOOKUP(J206,Lists!A:B,2,FALSE),"")</f>
        <v/>
      </c>
      <c r="S206" s="175">
        <v>193</v>
      </c>
      <c r="T206" s="158" t="str">
        <f t="shared" si="27"/>
        <v/>
      </c>
      <c r="U206" s="158" t="str">
        <f>IFERROR(T206&amp;"-"&amp;VLOOKUP(T206,Lists!B:C,2,FALSE),"")</f>
        <v/>
      </c>
      <c r="V206" s="158" t="str">
        <f>IFERROR(INDEX($U$14:$U$203,MATCH(0,INDEX(COUNTIF($V$13:V205,$U$14:$U$203),0,0),0)),"")</f>
        <v/>
      </c>
      <c r="W206" s="159" t="str">
        <f>IFERROR(INDEX($G$14:$G$213,MATCH(0,INDEX(COUNTIF(W$13:$W205,$G$14:$G$213),0,0),0)),"x")</f>
        <v>x</v>
      </c>
      <c r="X206" s="159" t="str">
        <f t="shared" si="23"/>
        <v/>
      </c>
      <c r="Y206" s="159"/>
      <c r="Z206" s="164" t="str">
        <f t="shared" ref="Z206:Z213" si="29">G206&amp;"|"&amp;I206&amp;"/"&amp;E206</f>
        <v>|/</v>
      </c>
      <c r="AA206" s="164" t="str">
        <f>IFERROR(INDEX($Z$14:$Z$213,MATCH(0,INDEX(COUNTIF($AA$13:AA205,$Z$14:$Z$213),0,0),0)),"")</f>
        <v/>
      </c>
      <c r="AB206" s="164" t="str">
        <f t="shared" si="24"/>
        <v/>
      </c>
      <c r="AC206" s="164" t="str">
        <f t="shared" si="25"/>
        <v/>
      </c>
      <c r="AD206" s="164" t="str">
        <f t="shared" si="26"/>
        <v/>
      </c>
      <c r="AE206" s="164" t="str">
        <f>IFERROR(VLOOKUP(X206,G205:H213,2,FALSE),"")</f>
        <v/>
      </c>
    </row>
    <row r="207" spans="1:31">
      <c r="A207" s="160">
        <v>194</v>
      </c>
      <c r="B207" s="197"/>
      <c r="C207" s="198" t="s">
        <v>342</v>
      </c>
      <c r="D207" s="199"/>
      <c r="G207" s="202"/>
      <c r="I207" s="202"/>
      <c r="K207" s="179">
        <f t="shared" ref="K207:K213" si="30">ROUND(IF(D207&lt;&gt;" ",VLOOKUP(C207,$M$9:$O$12,3,FALSE)*D207," "),2)</f>
        <v>0</v>
      </c>
      <c r="L207" s="160"/>
      <c r="M207" s="190"/>
      <c r="N207" s="281"/>
      <c r="O207" s="189"/>
      <c r="P207" s="160"/>
      <c r="Q207" s="160"/>
      <c r="R207" s="158" t="str">
        <f>IFERROR(VLOOKUP(J207,Lists!A:B,2,FALSE),"")</f>
        <v/>
      </c>
      <c r="S207" s="175">
        <v>194</v>
      </c>
      <c r="T207" s="158" t="str">
        <f t="shared" si="27"/>
        <v/>
      </c>
      <c r="U207" s="158" t="str">
        <f>IFERROR(T207&amp;"-"&amp;VLOOKUP(T207,Lists!B:C,2,FALSE),"")</f>
        <v/>
      </c>
      <c r="V207" s="158" t="str">
        <f>IFERROR(INDEX($U$14:$U$203,MATCH(0,INDEX(COUNTIF($V$13:V206,$U$14:$U$203),0,0),0)),"")</f>
        <v/>
      </c>
      <c r="W207" s="159" t="str">
        <f>IFERROR(INDEX($G$14:$G$213,MATCH(0,INDEX(COUNTIF(W$13:$W206,$G$14:$G$213),0,0),0)),"x")</f>
        <v>x</v>
      </c>
      <c r="X207" s="159" t="str">
        <f t="shared" ref="X207:X212" si="31">IFERROR(SMALL($W$14:$W$213,S208),"")</f>
        <v/>
      </c>
      <c r="Y207" s="159"/>
      <c r="Z207" s="164" t="str">
        <f t="shared" si="29"/>
        <v>|/</v>
      </c>
      <c r="AA207" s="164" t="str">
        <f>IFERROR(INDEX($Z$14:$Z$213,MATCH(0,INDEX(COUNTIF($AA$13:AA206,$Z$14:$Z$213),0,0),0)),"")</f>
        <v/>
      </c>
      <c r="AB207" s="164" t="str">
        <f t="shared" si="24"/>
        <v/>
      </c>
      <c r="AC207" s="164" t="str">
        <f t="shared" si="25"/>
        <v/>
      </c>
      <c r="AD207" s="164" t="str">
        <f t="shared" si="26"/>
        <v/>
      </c>
      <c r="AE207" s="164" t="str">
        <f>IFERROR(VLOOKUP(X207,G206:H213,2,FALSE),"")</f>
        <v/>
      </c>
    </row>
    <row r="208" spans="1:31">
      <c r="A208" s="160">
        <v>195</v>
      </c>
      <c r="B208" s="197"/>
      <c r="C208" s="198" t="s">
        <v>342</v>
      </c>
      <c r="D208" s="199"/>
      <c r="G208" s="202"/>
      <c r="I208" s="202"/>
      <c r="K208" s="179">
        <f t="shared" si="30"/>
        <v>0</v>
      </c>
      <c r="L208" s="160"/>
      <c r="M208" s="190"/>
      <c r="N208" s="281"/>
      <c r="O208" s="189"/>
      <c r="P208" s="160"/>
      <c r="Q208" s="160"/>
      <c r="R208" s="158" t="str">
        <f>IFERROR(VLOOKUP(J208,Lists!A:B,2,FALSE),"")</f>
        <v/>
      </c>
      <c r="S208" s="175">
        <v>195</v>
      </c>
      <c r="T208" s="158" t="str">
        <f t="shared" si="27"/>
        <v/>
      </c>
      <c r="U208" s="158" t="str">
        <f>IFERROR(T208&amp;"-"&amp;VLOOKUP(T208,Lists!B:C,2,FALSE),"")</f>
        <v/>
      </c>
      <c r="V208" s="158" t="str">
        <f>IFERROR(INDEX($U$14:$U$203,MATCH(0,INDEX(COUNTIF($V$13:V207,$U$14:$U$203),0,0),0)),"")</f>
        <v/>
      </c>
      <c r="W208" s="159" t="str">
        <f>IFERROR(INDEX($G$14:$G$213,MATCH(0,INDEX(COUNTIF(W$13:$W207,$G$14:$G$213),0,0),0)),"x")</f>
        <v>x</v>
      </c>
      <c r="X208" s="159" t="str">
        <f t="shared" si="31"/>
        <v/>
      </c>
      <c r="Y208" s="159"/>
      <c r="Z208" s="164" t="str">
        <f t="shared" si="29"/>
        <v>|/</v>
      </c>
      <c r="AA208" s="164" t="str">
        <f>IFERROR(INDEX($Z$14:$Z$213,MATCH(0,INDEX(COUNTIF($AA$13:AA207,$Z$14:$Z$213),0,0),0)),"")</f>
        <v/>
      </c>
      <c r="AB208" s="164" t="str">
        <f t="shared" ref="AB208:AB213" si="32">IFERROR((LEFT(AA208,FIND("|",AA208)-1)),"")</f>
        <v/>
      </c>
      <c r="AC208" s="164" t="str">
        <f t="shared" ref="AC208:AC213" si="33">IFERROR(MID(AA208,FIND("|",AA208)+1,(FIND("/",AA208)-(FIND("|",AA208)+1))),"")</f>
        <v/>
      </c>
      <c r="AD208" s="164" t="str">
        <f t="shared" ref="AD208:AD213" si="34">IFERROR(RIGHT(AA208,LEN(AA208)-FIND("/",AA208)),"")</f>
        <v/>
      </c>
      <c r="AE208" s="164" t="str">
        <f>IFERROR(VLOOKUP(X208,G207:H213,2,FALSE),"")</f>
        <v/>
      </c>
    </row>
    <row r="209" spans="1:31">
      <c r="A209" s="160">
        <v>196</v>
      </c>
      <c r="B209" s="197"/>
      <c r="C209" s="198" t="s">
        <v>342</v>
      </c>
      <c r="D209" s="199"/>
      <c r="G209" s="202"/>
      <c r="I209" s="202"/>
      <c r="K209" s="179">
        <f t="shared" si="30"/>
        <v>0</v>
      </c>
      <c r="L209" s="160"/>
      <c r="M209" s="190"/>
      <c r="N209" s="281"/>
      <c r="O209" s="189"/>
      <c r="P209" s="160"/>
      <c r="Q209" s="160"/>
      <c r="R209" s="158" t="str">
        <f>IFERROR(VLOOKUP(J209,Lists!A:B,2,FALSE),"")</f>
        <v/>
      </c>
      <c r="S209" s="175">
        <v>196</v>
      </c>
      <c r="T209" s="158" t="str">
        <f t="shared" si="27"/>
        <v/>
      </c>
      <c r="U209" s="158" t="str">
        <f>IFERROR(T209&amp;"-"&amp;VLOOKUP(T209,Lists!B:C,2,FALSE),"")</f>
        <v/>
      </c>
      <c r="V209" s="158" t="str">
        <f>IFERROR(INDEX($U$14:$U$203,MATCH(0,INDEX(COUNTIF($V$13:V208,$U$14:$U$203),0,0),0)),"")</f>
        <v/>
      </c>
      <c r="W209" s="159" t="str">
        <f>IFERROR(INDEX($G$14:$G$213,MATCH(0,INDEX(COUNTIF(W$13:$W208,$G$14:$G$213),0,0),0)),"x")</f>
        <v>x</v>
      </c>
      <c r="X209" s="159" t="str">
        <f t="shared" si="31"/>
        <v/>
      </c>
      <c r="Y209" s="159"/>
      <c r="Z209" s="164" t="str">
        <f t="shared" si="29"/>
        <v>|/</v>
      </c>
      <c r="AA209" s="164" t="str">
        <f>IFERROR(INDEX($Z$14:$Z$213,MATCH(0,INDEX(COUNTIF($AA$13:AA208,$Z$14:$Z$213),0,0),0)),"")</f>
        <v/>
      </c>
      <c r="AB209" s="164" t="str">
        <f t="shared" si="32"/>
        <v/>
      </c>
      <c r="AC209" s="164" t="str">
        <f t="shared" si="33"/>
        <v/>
      </c>
      <c r="AD209" s="164" t="str">
        <f t="shared" si="34"/>
        <v/>
      </c>
      <c r="AE209" s="164" t="str">
        <f>IFERROR(VLOOKUP(X209,G208:H213,2,FALSE),"")</f>
        <v/>
      </c>
    </row>
    <row r="210" spans="1:31">
      <c r="A210" s="160">
        <v>197</v>
      </c>
      <c r="B210" s="197"/>
      <c r="C210" s="198" t="s">
        <v>342</v>
      </c>
      <c r="D210" s="199"/>
      <c r="G210" s="202"/>
      <c r="I210" s="202"/>
      <c r="K210" s="179">
        <f t="shared" si="30"/>
        <v>0</v>
      </c>
      <c r="L210" s="160"/>
      <c r="M210" s="190"/>
      <c r="N210" s="281"/>
      <c r="O210" s="189"/>
      <c r="P210" s="160"/>
      <c r="Q210" s="160"/>
      <c r="R210" s="158" t="str">
        <f>IFERROR(VLOOKUP(J210,Lists!A:B,2,FALSE),"")</f>
        <v/>
      </c>
      <c r="S210" s="175">
        <v>197</v>
      </c>
      <c r="T210" s="158" t="str">
        <f t="shared" si="27"/>
        <v/>
      </c>
      <c r="U210" s="158" t="str">
        <f>IFERROR(T210&amp;"-"&amp;VLOOKUP(T210,Lists!B:C,2,FALSE),"")</f>
        <v/>
      </c>
      <c r="V210" s="158" t="str">
        <f>IFERROR(INDEX($U$14:$U$203,MATCH(0,INDEX(COUNTIF($V$13:V209,$U$14:$U$203),0,0),0)),"")</f>
        <v/>
      </c>
      <c r="W210" s="159" t="str">
        <f>IFERROR(INDEX($G$14:$G$213,MATCH(0,INDEX(COUNTIF(W$13:$W209,$G$14:$G$213),0,0),0)),"x")</f>
        <v>x</v>
      </c>
      <c r="X210" s="159" t="str">
        <f t="shared" si="31"/>
        <v/>
      </c>
      <c r="Y210" s="159"/>
      <c r="Z210" s="164" t="str">
        <f t="shared" si="29"/>
        <v>|/</v>
      </c>
      <c r="AA210" s="164" t="str">
        <f>IFERROR(INDEX($Z$14:$Z$213,MATCH(0,INDEX(COUNTIF($AA$13:AA209,$Z$14:$Z$213),0,0),0)),"")</f>
        <v/>
      </c>
      <c r="AB210" s="164" t="str">
        <f t="shared" si="32"/>
        <v/>
      </c>
      <c r="AC210" s="164" t="str">
        <f t="shared" si="33"/>
        <v/>
      </c>
      <c r="AD210" s="164" t="str">
        <f t="shared" si="34"/>
        <v/>
      </c>
      <c r="AE210" s="164" t="str">
        <f>IFERROR(VLOOKUP(X210,G209:H213,2,FALSE),"")</f>
        <v/>
      </c>
    </row>
    <row r="211" spans="1:31">
      <c r="A211" s="160">
        <v>198</v>
      </c>
      <c r="B211" s="197"/>
      <c r="C211" s="198" t="s">
        <v>342</v>
      </c>
      <c r="D211" s="199"/>
      <c r="G211" s="202"/>
      <c r="I211" s="202"/>
      <c r="K211" s="179">
        <f t="shared" si="30"/>
        <v>0</v>
      </c>
      <c r="L211" s="160"/>
      <c r="M211" s="190"/>
      <c r="N211" s="281"/>
      <c r="O211" s="189"/>
      <c r="P211" s="160"/>
      <c r="Q211" s="160"/>
      <c r="R211" s="158" t="str">
        <f>IFERROR(VLOOKUP(J211,Lists!A:B,2,FALSE),"")</f>
        <v/>
      </c>
      <c r="S211" s="175">
        <v>198</v>
      </c>
      <c r="T211" s="158" t="str">
        <f t="shared" si="27"/>
        <v/>
      </c>
      <c r="U211" s="158" t="str">
        <f>IFERROR(T211&amp;"-"&amp;VLOOKUP(T211,Lists!B:C,2,FALSE),"")</f>
        <v/>
      </c>
      <c r="V211" s="158" t="str">
        <f>IFERROR(INDEX($U$14:$U$203,MATCH(0,INDEX(COUNTIF($V$13:V210,$U$14:$U$203),0,0),0)),"")</f>
        <v/>
      </c>
      <c r="W211" s="159" t="str">
        <f>IFERROR(INDEX($G$14:$G$213,MATCH(0,INDEX(COUNTIF(W$13:$W210,$G$14:$G$213),0,0),0)),"x")</f>
        <v>x</v>
      </c>
      <c r="X211" s="159" t="str">
        <f t="shared" si="31"/>
        <v/>
      </c>
      <c r="Y211" s="159"/>
      <c r="Z211" s="164" t="str">
        <f t="shared" si="29"/>
        <v>|/</v>
      </c>
      <c r="AA211" s="164" t="str">
        <f>IFERROR(INDEX($Z$14:$Z$213,MATCH(0,INDEX(COUNTIF($AA$13:AA210,$Z$14:$Z$213),0,0),0)),"")</f>
        <v/>
      </c>
      <c r="AB211" s="164" t="str">
        <f t="shared" si="32"/>
        <v/>
      </c>
      <c r="AC211" s="164" t="str">
        <f t="shared" si="33"/>
        <v/>
      </c>
      <c r="AD211" s="164" t="str">
        <f t="shared" si="34"/>
        <v/>
      </c>
      <c r="AE211" s="164" t="str">
        <f>IFERROR(VLOOKUP(X211,G210:H213,2,FALSE),"")</f>
        <v/>
      </c>
    </row>
    <row r="212" spans="1:31">
      <c r="A212" s="160">
        <v>199</v>
      </c>
      <c r="B212" s="197"/>
      <c r="C212" s="198" t="s">
        <v>342</v>
      </c>
      <c r="D212" s="199"/>
      <c r="G212" s="202"/>
      <c r="I212" s="202"/>
      <c r="K212" s="179">
        <f t="shared" si="30"/>
        <v>0</v>
      </c>
      <c r="L212" s="160"/>
      <c r="M212" s="190"/>
      <c r="N212" s="281"/>
      <c r="O212" s="189"/>
      <c r="P212" s="160"/>
      <c r="Q212" s="160"/>
      <c r="R212" s="158" t="str">
        <f>IFERROR(VLOOKUP(J212,Lists!A:B,2,FALSE),"")</f>
        <v/>
      </c>
      <c r="S212" s="175">
        <v>199</v>
      </c>
      <c r="T212" s="158" t="str">
        <f t="shared" si="27"/>
        <v/>
      </c>
      <c r="U212" s="158" t="str">
        <f>IFERROR(T212&amp;"-"&amp;VLOOKUP(T212,Lists!B:C,2,FALSE),"")</f>
        <v/>
      </c>
      <c r="V212" s="158" t="str">
        <f>IFERROR(INDEX($U$14:$U$203,MATCH(0,INDEX(COUNTIF($V$13:V211,$U$14:$U$203),0,0),0)),"")</f>
        <v/>
      </c>
      <c r="W212" s="159" t="str">
        <f>IFERROR(INDEX($G$14:$G$213,MATCH(0,INDEX(COUNTIF(W$13:$W211,$G$14:$G$213),0,0),0)),"x")</f>
        <v>x</v>
      </c>
      <c r="X212" s="159" t="str">
        <f t="shared" si="31"/>
        <v/>
      </c>
      <c r="Y212" s="159"/>
      <c r="Z212" s="164" t="str">
        <f t="shared" si="29"/>
        <v>|/</v>
      </c>
      <c r="AA212" s="164" t="str">
        <f>IFERROR(INDEX($Z$14:$Z$213,MATCH(0,INDEX(COUNTIF($AA$13:AA211,$Z$14:$Z$213),0,0),0)),"")</f>
        <v/>
      </c>
      <c r="AB212" s="164" t="str">
        <f t="shared" si="32"/>
        <v/>
      </c>
      <c r="AC212" s="164" t="str">
        <f t="shared" si="33"/>
        <v/>
      </c>
      <c r="AD212" s="164" t="str">
        <f t="shared" si="34"/>
        <v/>
      </c>
      <c r="AE212" s="164" t="str">
        <f>IFERROR(VLOOKUP(X212,G211:H213,2,FALSE),"")</f>
        <v/>
      </c>
    </row>
    <row r="213" spans="1:31">
      <c r="A213" s="160">
        <v>200</v>
      </c>
      <c r="B213" s="197"/>
      <c r="C213" s="198" t="s">
        <v>342</v>
      </c>
      <c r="D213" s="199"/>
      <c r="G213" s="202"/>
      <c r="I213" s="202"/>
      <c r="K213" s="179">
        <f t="shared" si="30"/>
        <v>0</v>
      </c>
      <c r="L213" s="160"/>
      <c r="M213" s="190"/>
      <c r="N213" s="281"/>
      <c r="O213" s="189"/>
      <c r="P213" s="160"/>
      <c r="Q213" s="160"/>
      <c r="R213" s="158" t="str">
        <f>IFERROR(VLOOKUP(J213,Lists!A:B,2,FALSE),"")</f>
        <v/>
      </c>
      <c r="S213" s="175">
        <v>200</v>
      </c>
      <c r="T213" s="158" t="str">
        <f t="shared" si="27"/>
        <v/>
      </c>
      <c r="U213" s="158" t="str">
        <f>IFERROR(T213&amp;"-"&amp;VLOOKUP(T213,Lists!B:C,2,FALSE),"")</f>
        <v/>
      </c>
      <c r="V213" s="158" t="str">
        <f>IFERROR(INDEX($U$14:$U$203,MATCH(0,INDEX(COUNTIF($V$13:V212,$U$14:$U$203),0,0),0)),"")</f>
        <v/>
      </c>
      <c r="W213" s="159" t="str">
        <f>IFERROR(INDEX($G$14:$G$213,MATCH(0,INDEX(COUNTIF(W$13:$W212,$G$14:$G$213),0,0),0)),"x")</f>
        <v>x</v>
      </c>
      <c r="X213" s="159" t="str">
        <f>IFERROR(SMALL($W$14:$W$213,#REF!),"")</f>
        <v/>
      </c>
      <c r="Y213" s="159"/>
      <c r="Z213" s="164" t="str">
        <f t="shared" si="29"/>
        <v>|/</v>
      </c>
      <c r="AA213" s="164" t="str">
        <f>IFERROR(INDEX($Z$14:$Z$213,MATCH(0,INDEX(COUNTIF($AA$13:AA212,$Z$14:$Z$213),0,0),0)),"")</f>
        <v/>
      </c>
      <c r="AB213" s="164" t="str">
        <f t="shared" si="32"/>
        <v/>
      </c>
      <c r="AC213" s="164" t="str">
        <f t="shared" si="33"/>
        <v/>
      </c>
      <c r="AD213" s="164" t="str">
        <f t="shared" si="34"/>
        <v/>
      </c>
      <c r="AE213" s="164" t="str">
        <f>IFERROR(VLOOKUP(X213,G212:H213,2,FALSE),"")</f>
        <v/>
      </c>
    </row>
    <row r="214" spans="1:31" ht="12.75" hidden="1" customHeight="1">
      <c r="A214" s="157"/>
      <c r="K214" s="157"/>
      <c r="L214" s="157"/>
      <c r="M214" s="191"/>
      <c r="N214" s="282"/>
      <c r="O214" s="192"/>
      <c r="P214" s="160"/>
      <c r="Q214" s="160"/>
      <c r="R214" s="158"/>
      <c r="S214" s="158"/>
      <c r="T214" s="158"/>
      <c r="U214" s="158"/>
      <c r="V214" s="158"/>
      <c r="W214" s="159"/>
      <c r="X214" s="159"/>
      <c r="Y214" s="159"/>
      <c r="Z214" s="157"/>
      <c r="AA214" s="157"/>
      <c r="AB214" s="157"/>
      <c r="AC214" s="157"/>
      <c r="AD214" s="157"/>
      <c r="AE214" s="157"/>
    </row>
    <row r="215" spans="1:31" ht="12.75" hidden="1" customHeight="1">
      <c r="A215" s="157"/>
      <c r="K215" s="157"/>
      <c r="L215" s="157"/>
      <c r="M215" s="191"/>
      <c r="N215" s="282"/>
      <c r="O215" s="192"/>
      <c r="P215" s="160"/>
      <c r="Q215" s="160"/>
      <c r="R215" s="158"/>
      <c r="S215" s="158"/>
      <c r="T215" s="158"/>
      <c r="U215" s="158"/>
      <c r="V215" s="158"/>
      <c r="W215" s="159"/>
      <c r="X215" s="159"/>
      <c r="Y215" s="159"/>
      <c r="Z215" s="157"/>
      <c r="AA215" s="157"/>
      <c r="AB215" s="157"/>
      <c r="AC215" s="157"/>
      <c r="AD215" s="157"/>
      <c r="AE215" s="157"/>
    </row>
    <row r="216" spans="1:31" ht="12.75" hidden="1" customHeight="1">
      <c r="A216" s="157"/>
      <c r="K216" s="157"/>
      <c r="L216" s="157"/>
      <c r="M216" s="191"/>
      <c r="N216" s="282"/>
      <c r="O216" s="192"/>
      <c r="P216" s="160"/>
      <c r="Q216" s="160"/>
      <c r="R216" s="158"/>
      <c r="S216" s="158"/>
      <c r="T216" s="158"/>
      <c r="U216" s="158"/>
      <c r="V216" s="158"/>
      <c r="W216" s="159"/>
      <c r="X216" s="159"/>
      <c r="Y216" s="159"/>
      <c r="Z216" s="157"/>
      <c r="AA216" s="157"/>
      <c r="AB216" s="157"/>
      <c r="AC216" s="157"/>
      <c r="AD216" s="157"/>
      <c r="AE216" s="157"/>
    </row>
    <row r="217" spans="1:31" ht="12.75" hidden="1" customHeight="1">
      <c r="A217" s="157"/>
      <c r="K217" s="157"/>
      <c r="L217" s="157"/>
      <c r="M217" s="191"/>
      <c r="N217" s="282"/>
      <c r="O217" s="192"/>
      <c r="P217" s="160"/>
      <c r="Q217" s="160"/>
      <c r="R217" s="158"/>
      <c r="S217" s="158"/>
      <c r="T217" s="158"/>
      <c r="U217" s="158"/>
      <c r="V217" s="158"/>
      <c r="W217" s="159"/>
      <c r="X217" s="159"/>
      <c r="Y217" s="159"/>
      <c r="Z217" s="157"/>
      <c r="AA217" s="157"/>
      <c r="AB217" s="157"/>
      <c r="AC217" s="157"/>
      <c r="AD217" s="157"/>
      <c r="AE217" s="157"/>
    </row>
    <row r="218" spans="1:31" ht="12.75" hidden="1" customHeight="1">
      <c r="A218" s="157"/>
      <c r="K218" s="157"/>
      <c r="L218" s="157"/>
      <c r="M218" s="191"/>
      <c r="N218" s="282"/>
      <c r="O218" s="192"/>
      <c r="P218" s="160"/>
      <c r="Q218" s="160"/>
      <c r="R218" s="158"/>
      <c r="S218" s="158"/>
      <c r="T218" s="158"/>
      <c r="U218" s="158"/>
      <c r="V218" s="158"/>
      <c r="W218" s="159"/>
      <c r="X218" s="159"/>
      <c r="Y218" s="159"/>
      <c r="Z218" s="157"/>
      <c r="AA218" s="157"/>
      <c r="AB218" s="157"/>
      <c r="AC218" s="157"/>
      <c r="AD218" s="157"/>
      <c r="AE218" s="157"/>
    </row>
    <row r="219" spans="1:31" ht="12.75" hidden="1" customHeight="1">
      <c r="A219" s="157"/>
      <c r="K219" s="157"/>
      <c r="L219" s="157"/>
      <c r="M219" s="191"/>
      <c r="N219" s="282"/>
      <c r="O219" s="192"/>
      <c r="P219" s="160"/>
      <c r="Q219" s="160"/>
      <c r="R219" s="158"/>
      <c r="S219" s="158"/>
      <c r="T219" s="158"/>
      <c r="U219" s="158"/>
      <c r="V219" s="158"/>
      <c r="W219" s="159"/>
      <c r="X219" s="159"/>
      <c r="Y219" s="159"/>
      <c r="Z219" s="157"/>
      <c r="AA219" s="157"/>
      <c r="AB219" s="157"/>
      <c r="AC219" s="157"/>
      <c r="AD219" s="157"/>
      <c r="AE219" s="157"/>
    </row>
    <row r="220" spans="1:31" ht="12.75" hidden="1" customHeight="1">
      <c r="A220" s="157"/>
      <c r="K220" s="157"/>
      <c r="L220" s="157"/>
      <c r="M220" s="191"/>
      <c r="N220" s="282"/>
      <c r="O220" s="192"/>
      <c r="P220" s="160"/>
      <c r="Q220" s="160"/>
      <c r="R220" s="158"/>
      <c r="S220" s="158"/>
      <c r="T220" s="158"/>
      <c r="U220" s="158"/>
      <c r="V220" s="158"/>
      <c r="W220" s="159"/>
      <c r="X220" s="159"/>
      <c r="Y220" s="159"/>
      <c r="Z220" s="157"/>
      <c r="AA220" s="157"/>
      <c r="AB220" s="157"/>
      <c r="AC220" s="157"/>
      <c r="AD220" s="157"/>
      <c r="AE220" s="157"/>
    </row>
    <row r="221" spans="1:31" ht="12.75" hidden="1" customHeight="1">
      <c r="A221" s="157"/>
      <c r="K221" s="157"/>
      <c r="L221" s="157"/>
      <c r="M221" s="191"/>
      <c r="N221" s="282"/>
      <c r="O221" s="192"/>
      <c r="P221" s="160"/>
      <c r="Q221" s="160"/>
      <c r="R221" s="158"/>
      <c r="S221" s="158"/>
      <c r="T221" s="158"/>
      <c r="U221" s="158"/>
      <c r="V221" s="158"/>
      <c r="W221" s="159"/>
      <c r="X221" s="159"/>
      <c r="Y221" s="159"/>
      <c r="Z221" s="157"/>
      <c r="AA221" s="157"/>
      <c r="AB221" s="157"/>
      <c r="AC221" s="157"/>
      <c r="AD221" s="157"/>
      <c r="AE221" s="157"/>
    </row>
    <row r="222" spans="1:31" ht="12.75" hidden="1" customHeight="1">
      <c r="A222" s="157"/>
      <c r="K222" s="157"/>
      <c r="L222" s="157"/>
      <c r="M222" s="191"/>
      <c r="N222" s="282"/>
      <c r="O222" s="192"/>
      <c r="P222" s="160"/>
      <c r="Q222" s="160"/>
      <c r="R222" s="158"/>
      <c r="S222" s="158"/>
      <c r="T222" s="158"/>
      <c r="U222" s="158"/>
      <c r="V222" s="158"/>
      <c r="W222" s="159"/>
      <c r="X222" s="159"/>
      <c r="Y222" s="159"/>
      <c r="Z222" s="157"/>
      <c r="AA222" s="157"/>
      <c r="AB222" s="157"/>
      <c r="AC222" s="157"/>
      <c r="AD222" s="157"/>
      <c r="AE222" s="157"/>
    </row>
    <row r="223" spans="1:31" ht="12.75" hidden="1" customHeight="1">
      <c r="A223" s="157"/>
      <c r="K223" s="157"/>
      <c r="L223" s="157"/>
      <c r="M223" s="191"/>
      <c r="N223" s="282"/>
      <c r="O223" s="192"/>
      <c r="P223" s="160"/>
      <c r="Q223" s="160"/>
      <c r="R223" s="158"/>
      <c r="S223" s="158"/>
      <c r="T223" s="158"/>
      <c r="U223" s="158"/>
      <c r="V223" s="158"/>
      <c r="W223" s="159"/>
      <c r="X223" s="159"/>
      <c r="Y223" s="159"/>
      <c r="Z223" s="157"/>
      <c r="AA223" s="157"/>
      <c r="AB223" s="157"/>
      <c r="AC223" s="157"/>
      <c r="AD223" s="157"/>
      <c r="AE223" s="157"/>
    </row>
    <row r="224" spans="1:31" ht="12.75" hidden="1" customHeight="1">
      <c r="A224" s="157"/>
      <c r="K224" s="157"/>
      <c r="L224" s="157"/>
      <c r="M224" s="191"/>
      <c r="N224" s="282"/>
      <c r="O224" s="192"/>
      <c r="P224" s="160"/>
      <c r="Q224" s="160"/>
      <c r="R224" s="158"/>
      <c r="S224" s="158"/>
      <c r="T224" s="158"/>
      <c r="U224" s="158"/>
      <c r="V224" s="158"/>
      <c r="W224" s="159"/>
      <c r="X224" s="159"/>
      <c r="Y224" s="159"/>
      <c r="Z224" s="157"/>
      <c r="AA224" s="157"/>
      <c r="AB224" s="157"/>
      <c r="AC224" s="157"/>
      <c r="AD224" s="157"/>
      <c r="AE224" s="157"/>
    </row>
    <row r="225" spans="1:31" ht="12.75" hidden="1" customHeight="1">
      <c r="A225" s="157"/>
      <c r="K225" s="157"/>
      <c r="L225" s="157"/>
      <c r="M225" s="191"/>
      <c r="N225" s="282"/>
      <c r="O225" s="192"/>
      <c r="P225" s="160"/>
      <c r="Q225" s="160"/>
      <c r="R225" s="158"/>
      <c r="S225" s="158"/>
      <c r="T225" s="158"/>
      <c r="U225" s="158"/>
      <c r="V225" s="158"/>
      <c r="W225" s="159"/>
      <c r="X225" s="159"/>
      <c r="Y225" s="159"/>
      <c r="Z225" s="157"/>
      <c r="AA225" s="157"/>
      <c r="AB225" s="157"/>
      <c r="AC225" s="157"/>
      <c r="AD225" s="157"/>
      <c r="AE225" s="157"/>
    </row>
    <row r="226" spans="1:31" ht="12.75" hidden="1" customHeight="1">
      <c r="A226" s="157"/>
      <c r="K226" s="157"/>
      <c r="L226" s="157"/>
      <c r="M226" s="191"/>
      <c r="N226" s="282"/>
      <c r="O226" s="192"/>
      <c r="P226" s="160"/>
      <c r="Q226" s="160"/>
      <c r="R226" s="158"/>
      <c r="S226" s="158"/>
      <c r="T226" s="158"/>
      <c r="U226" s="158"/>
      <c r="V226" s="158"/>
      <c r="W226" s="159"/>
      <c r="X226" s="159"/>
      <c r="Y226" s="159"/>
      <c r="Z226" s="157"/>
      <c r="AA226" s="157"/>
      <c r="AB226" s="157"/>
      <c r="AC226" s="157"/>
      <c r="AD226" s="157"/>
      <c r="AE226" s="157"/>
    </row>
    <row r="227" spans="1:31" ht="12.75" hidden="1" customHeight="1">
      <c r="A227" s="157"/>
      <c r="K227" s="157"/>
      <c r="L227" s="157"/>
      <c r="M227" s="191"/>
      <c r="N227" s="282"/>
      <c r="O227" s="192"/>
      <c r="P227" s="160"/>
      <c r="Q227" s="160"/>
      <c r="R227" s="158"/>
      <c r="S227" s="158"/>
      <c r="T227" s="158"/>
      <c r="U227" s="158"/>
      <c r="V227" s="158"/>
      <c r="W227" s="159"/>
      <c r="X227" s="159"/>
      <c r="Y227" s="159"/>
      <c r="Z227" s="157"/>
      <c r="AA227" s="157"/>
      <c r="AB227" s="157"/>
      <c r="AC227" s="157"/>
      <c r="AD227" s="157"/>
      <c r="AE227" s="157"/>
    </row>
    <row r="228" spans="1:31" ht="12.75" hidden="1" customHeight="1">
      <c r="A228" s="157"/>
      <c r="K228" s="157"/>
      <c r="L228" s="157"/>
      <c r="M228" s="191"/>
      <c r="N228" s="282"/>
      <c r="O228" s="192"/>
      <c r="P228" s="160"/>
      <c r="Q228" s="160"/>
      <c r="R228" s="158"/>
      <c r="S228" s="158"/>
      <c r="T228" s="158"/>
      <c r="U228" s="158"/>
      <c r="V228" s="158"/>
      <c r="W228" s="159"/>
      <c r="X228" s="159"/>
      <c r="Y228" s="159"/>
      <c r="Z228" s="157"/>
      <c r="AA228" s="157"/>
      <c r="AB228" s="157"/>
      <c r="AC228" s="157"/>
      <c r="AD228" s="157"/>
      <c r="AE228" s="157"/>
    </row>
    <row r="229" spans="1:31" ht="12.75" hidden="1" customHeight="1">
      <c r="A229" s="157"/>
      <c r="K229" s="157"/>
      <c r="L229" s="157"/>
      <c r="M229" s="191"/>
      <c r="N229" s="282"/>
      <c r="O229" s="192"/>
      <c r="P229" s="160"/>
      <c r="Q229" s="160"/>
      <c r="R229" s="158"/>
      <c r="S229" s="158"/>
      <c r="T229" s="158"/>
      <c r="U229" s="158"/>
      <c r="V229" s="158"/>
      <c r="W229" s="159"/>
      <c r="X229" s="159"/>
      <c r="Y229" s="159"/>
      <c r="Z229" s="157"/>
      <c r="AA229" s="157"/>
      <c r="AB229" s="157"/>
      <c r="AC229" s="157"/>
      <c r="AD229" s="157"/>
      <c r="AE229" s="157"/>
    </row>
    <row r="230" spans="1:31" ht="12.75" hidden="1" customHeight="1">
      <c r="A230" s="157"/>
      <c r="K230" s="157"/>
      <c r="L230" s="157"/>
      <c r="M230" s="191"/>
      <c r="N230" s="282"/>
      <c r="O230" s="192"/>
      <c r="P230" s="160"/>
      <c r="Q230" s="160"/>
      <c r="R230" s="158"/>
      <c r="S230" s="158"/>
      <c r="T230" s="158"/>
      <c r="U230" s="158"/>
      <c r="V230" s="158"/>
      <c r="W230" s="159"/>
      <c r="X230" s="159"/>
      <c r="Y230" s="159"/>
      <c r="Z230" s="157"/>
      <c r="AA230" s="157"/>
      <c r="AB230" s="157"/>
      <c r="AC230" s="157"/>
      <c r="AD230" s="157"/>
      <c r="AE230" s="157"/>
    </row>
    <row r="231" spans="1:31" ht="12.75" hidden="1" customHeight="1">
      <c r="A231" s="157"/>
      <c r="K231" s="157"/>
      <c r="L231" s="157"/>
      <c r="M231" s="191"/>
      <c r="N231" s="282"/>
      <c r="O231" s="192"/>
      <c r="P231" s="160"/>
      <c r="Q231" s="160"/>
      <c r="R231" s="158"/>
      <c r="S231" s="158"/>
      <c r="T231" s="158"/>
      <c r="U231" s="158"/>
      <c r="V231" s="158"/>
      <c r="W231" s="159"/>
      <c r="X231" s="159"/>
      <c r="Y231" s="159"/>
      <c r="Z231" s="157"/>
      <c r="AA231" s="157"/>
      <c r="AB231" s="157"/>
      <c r="AC231" s="157"/>
      <c r="AD231" s="157"/>
      <c r="AE231" s="157"/>
    </row>
    <row r="232" spans="1:31" ht="12.75" hidden="1" customHeight="1">
      <c r="A232" s="157"/>
      <c r="K232" s="157"/>
      <c r="L232" s="157"/>
      <c r="M232" s="191"/>
      <c r="N232" s="282"/>
      <c r="O232" s="192"/>
      <c r="P232" s="160"/>
      <c r="Q232" s="160"/>
      <c r="R232" s="158"/>
      <c r="S232" s="158"/>
      <c r="T232" s="158"/>
      <c r="U232" s="158"/>
      <c r="V232" s="158"/>
      <c r="W232" s="159"/>
      <c r="X232" s="159"/>
      <c r="Y232" s="159"/>
      <c r="Z232" s="157"/>
      <c r="AA232" s="157"/>
      <c r="AB232" s="157"/>
      <c r="AC232" s="157"/>
      <c r="AD232" s="157"/>
      <c r="AE232" s="157"/>
    </row>
    <row r="233" spans="1:31" ht="12.75" hidden="1" customHeight="1">
      <c r="A233" s="157"/>
      <c r="K233" s="157"/>
      <c r="L233" s="157"/>
      <c r="M233" s="191"/>
      <c r="N233" s="282"/>
      <c r="O233" s="192"/>
      <c r="P233" s="160"/>
      <c r="Q233" s="160"/>
      <c r="R233" s="158"/>
      <c r="S233" s="158"/>
      <c r="T233" s="158"/>
      <c r="U233" s="158"/>
      <c r="V233" s="158"/>
      <c r="W233" s="159"/>
      <c r="X233" s="159"/>
      <c r="Y233" s="159"/>
      <c r="Z233" s="157"/>
      <c r="AA233" s="157"/>
      <c r="AB233" s="157"/>
      <c r="AC233" s="157"/>
      <c r="AD233" s="157"/>
      <c r="AE233" s="157"/>
    </row>
    <row r="234" spans="1:31" ht="12.75" hidden="1" customHeight="1">
      <c r="A234" s="157"/>
      <c r="K234" s="157"/>
      <c r="L234" s="157"/>
      <c r="M234" s="191"/>
      <c r="N234" s="282"/>
      <c r="O234" s="192"/>
      <c r="P234" s="160"/>
      <c r="Q234" s="160"/>
      <c r="R234" s="158"/>
      <c r="S234" s="158"/>
      <c r="T234" s="158"/>
      <c r="U234" s="158"/>
      <c r="V234" s="158"/>
      <c r="W234" s="159"/>
      <c r="X234" s="159"/>
      <c r="Y234" s="159"/>
      <c r="Z234" s="157"/>
      <c r="AA234" s="157"/>
      <c r="AB234" s="157"/>
      <c r="AC234" s="157"/>
      <c r="AD234" s="157"/>
      <c r="AE234" s="157"/>
    </row>
    <row r="235" spans="1:31" ht="12.75" hidden="1" customHeight="1">
      <c r="A235" s="157"/>
      <c r="K235" s="157"/>
      <c r="L235" s="157"/>
      <c r="M235" s="191"/>
      <c r="N235" s="282"/>
      <c r="O235" s="192"/>
      <c r="P235" s="160"/>
      <c r="Q235" s="160"/>
      <c r="R235" s="158"/>
      <c r="S235" s="158"/>
      <c r="T235" s="158"/>
      <c r="U235" s="158"/>
      <c r="V235" s="158"/>
      <c r="W235" s="159"/>
      <c r="X235" s="159"/>
      <c r="Y235" s="159"/>
      <c r="Z235" s="157"/>
      <c r="AA235" s="157"/>
      <c r="AB235" s="157"/>
      <c r="AC235" s="157"/>
      <c r="AD235" s="157"/>
      <c r="AE235" s="157"/>
    </row>
    <row r="236" spans="1:31" ht="12.75" hidden="1" customHeight="1">
      <c r="A236" s="157"/>
      <c r="K236" s="157"/>
      <c r="L236" s="157"/>
      <c r="M236" s="191"/>
      <c r="N236" s="282"/>
      <c r="O236" s="192"/>
      <c r="P236" s="160"/>
      <c r="Q236" s="160"/>
      <c r="R236" s="158"/>
      <c r="S236" s="158"/>
      <c r="T236" s="158"/>
      <c r="U236" s="158"/>
      <c r="V236" s="158"/>
      <c r="W236" s="159"/>
      <c r="X236" s="159"/>
      <c r="Y236" s="159"/>
      <c r="Z236" s="157"/>
      <c r="AA236" s="157"/>
      <c r="AB236" s="157"/>
      <c r="AC236" s="157"/>
      <c r="AD236" s="157"/>
      <c r="AE236" s="157"/>
    </row>
    <row r="237" spans="1:31" ht="12.75" hidden="1" customHeight="1">
      <c r="A237" s="157"/>
      <c r="K237" s="157"/>
      <c r="L237" s="157"/>
      <c r="M237" s="191"/>
      <c r="N237" s="282"/>
      <c r="O237" s="192"/>
      <c r="P237" s="160"/>
      <c r="Q237" s="160"/>
      <c r="R237" s="158"/>
      <c r="S237" s="158"/>
      <c r="T237" s="158"/>
      <c r="U237" s="158"/>
      <c r="V237" s="158"/>
      <c r="W237" s="159"/>
      <c r="X237" s="159"/>
      <c r="Y237" s="159"/>
      <c r="Z237" s="157"/>
      <c r="AA237" s="157"/>
      <c r="AB237" s="157"/>
      <c r="AC237" s="157"/>
      <c r="AD237" s="157"/>
      <c r="AE237" s="157"/>
    </row>
    <row r="238" spans="1:31" ht="12.75" hidden="1" customHeight="1">
      <c r="A238" s="157"/>
      <c r="K238" s="157"/>
      <c r="L238" s="157"/>
      <c r="M238" s="191"/>
      <c r="N238" s="282"/>
      <c r="O238" s="192"/>
      <c r="P238" s="160"/>
      <c r="Q238" s="160"/>
      <c r="R238" s="158"/>
      <c r="S238" s="158"/>
      <c r="T238" s="158"/>
      <c r="U238" s="158"/>
      <c r="V238" s="158"/>
      <c r="W238" s="159"/>
      <c r="X238" s="159"/>
      <c r="Y238" s="159"/>
      <c r="Z238" s="157"/>
      <c r="AA238" s="157"/>
      <c r="AB238" s="157"/>
      <c r="AC238" s="157"/>
      <c r="AD238" s="157"/>
      <c r="AE238" s="157"/>
    </row>
    <row r="239" spans="1:31" ht="12.75" hidden="1" customHeight="1">
      <c r="A239" s="157"/>
      <c r="K239" s="157"/>
      <c r="L239" s="157"/>
      <c r="M239" s="191"/>
      <c r="N239" s="282"/>
      <c r="O239" s="192"/>
      <c r="P239" s="160"/>
      <c r="Q239" s="160"/>
      <c r="R239" s="158"/>
      <c r="S239" s="158"/>
      <c r="T239" s="158"/>
      <c r="U239" s="158"/>
      <c r="V239" s="158"/>
      <c r="W239" s="159"/>
      <c r="X239" s="159"/>
      <c r="Y239" s="159"/>
      <c r="Z239" s="157"/>
      <c r="AA239" s="157"/>
      <c r="AB239" s="157"/>
      <c r="AC239" s="157"/>
      <c r="AD239" s="157"/>
      <c r="AE239" s="157"/>
    </row>
    <row r="240" spans="1:31" ht="12.75" hidden="1" customHeight="1">
      <c r="A240" s="157"/>
      <c r="K240" s="157"/>
      <c r="L240" s="157"/>
      <c r="M240" s="191"/>
      <c r="N240" s="282"/>
      <c r="O240" s="192"/>
      <c r="P240" s="160"/>
      <c r="Q240" s="160"/>
      <c r="R240" s="158"/>
      <c r="S240" s="158"/>
      <c r="T240" s="158"/>
      <c r="U240" s="158"/>
      <c r="V240" s="158"/>
      <c r="W240" s="159"/>
      <c r="X240" s="159"/>
      <c r="Y240" s="159"/>
      <c r="Z240" s="157"/>
      <c r="AA240" s="157"/>
      <c r="AB240" s="157"/>
      <c r="AC240" s="157"/>
      <c r="AD240" s="157"/>
      <c r="AE240" s="157"/>
    </row>
    <row r="241" spans="1:31" ht="12.75" hidden="1" customHeight="1">
      <c r="A241" s="157"/>
      <c r="K241" s="157"/>
      <c r="L241" s="157"/>
      <c r="M241" s="191"/>
      <c r="N241" s="282"/>
      <c r="O241" s="192"/>
      <c r="P241" s="160"/>
      <c r="Q241" s="160"/>
      <c r="R241" s="158"/>
      <c r="S241" s="158"/>
      <c r="T241" s="158"/>
      <c r="U241" s="158"/>
      <c r="V241" s="158"/>
      <c r="W241" s="159"/>
      <c r="X241" s="159"/>
      <c r="Y241" s="159"/>
      <c r="Z241" s="157"/>
      <c r="AA241" s="157"/>
      <c r="AB241" s="157"/>
      <c r="AC241" s="157"/>
      <c r="AD241" s="157"/>
      <c r="AE241" s="157"/>
    </row>
    <row r="242" spans="1:31" ht="12.75" hidden="1" customHeight="1">
      <c r="A242" s="157"/>
      <c r="K242" s="157"/>
      <c r="L242" s="157"/>
      <c r="M242" s="191"/>
      <c r="N242" s="282"/>
      <c r="O242" s="192"/>
      <c r="P242" s="160"/>
      <c r="Q242" s="160"/>
      <c r="R242" s="158"/>
      <c r="S242" s="158"/>
      <c r="T242" s="158"/>
      <c r="U242" s="158"/>
      <c r="V242" s="158"/>
      <c r="W242" s="159"/>
      <c r="X242" s="159"/>
      <c r="Y242" s="159"/>
      <c r="Z242" s="157"/>
      <c r="AA242" s="157"/>
      <c r="AB242" s="157"/>
      <c r="AC242" s="157"/>
      <c r="AD242" s="157"/>
      <c r="AE242" s="157"/>
    </row>
    <row r="243" spans="1:31" ht="12.75" hidden="1" customHeight="1">
      <c r="A243" s="157"/>
      <c r="K243" s="157"/>
      <c r="L243" s="157"/>
      <c r="M243" s="191"/>
      <c r="N243" s="282"/>
      <c r="O243" s="192"/>
      <c r="P243" s="160"/>
      <c r="Q243" s="160"/>
      <c r="R243" s="158"/>
      <c r="S243" s="158"/>
      <c r="T243" s="158"/>
      <c r="U243" s="158"/>
      <c r="V243" s="158"/>
      <c r="W243" s="159"/>
      <c r="X243" s="159"/>
      <c r="Y243" s="159"/>
      <c r="Z243" s="157"/>
      <c r="AA243" s="157"/>
      <c r="AB243" s="157"/>
      <c r="AC243" s="157"/>
      <c r="AD243" s="157"/>
      <c r="AE243" s="157"/>
    </row>
    <row r="244" spans="1:31" ht="12.75" hidden="1" customHeight="1">
      <c r="A244" s="157"/>
      <c r="K244" s="157"/>
      <c r="L244" s="157"/>
      <c r="M244" s="191"/>
      <c r="N244" s="282"/>
      <c r="O244" s="192"/>
      <c r="P244" s="160"/>
      <c r="Q244" s="160"/>
      <c r="R244" s="158"/>
      <c r="S244" s="158"/>
      <c r="T244" s="158"/>
      <c r="U244" s="158"/>
      <c r="V244" s="158"/>
      <c r="W244" s="159"/>
      <c r="X244" s="159"/>
      <c r="Y244" s="159"/>
      <c r="Z244" s="157"/>
      <c r="AA244" s="157"/>
      <c r="AB244" s="157"/>
      <c r="AC244" s="157"/>
      <c r="AD244" s="157"/>
      <c r="AE244" s="157"/>
    </row>
    <row r="245" spans="1:31" ht="12.75" hidden="1" customHeight="1">
      <c r="A245" s="157"/>
      <c r="K245" s="157"/>
      <c r="L245" s="157"/>
      <c r="M245" s="191"/>
      <c r="N245" s="282"/>
      <c r="O245" s="192"/>
      <c r="P245" s="160"/>
      <c r="Q245" s="160"/>
      <c r="R245" s="158"/>
      <c r="S245" s="158"/>
      <c r="T245" s="158"/>
      <c r="U245" s="158"/>
      <c r="V245" s="158"/>
      <c r="W245" s="159"/>
      <c r="X245" s="159"/>
      <c r="Y245" s="159"/>
      <c r="Z245" s="157"/>
      <c r="AA245" s="157"/>
      <c r="AB245" s="157"/>
      <c r="AC245" s="157"/>
      <c r="AD245" s="157"/>
      <c r="AE245" s="157"/>
    </row>
    <row r="246" spans="1:31" ht="12.75" hidden="1" customHeight="1">
      <c r="A246" s="157"/>
      <c r="K246" s="157"/>
      <c r="L246" s="157"/>
      <c r="M246" s="191"/>
      <c r="N246" s="282"/>
      <c r="O246" s="192"/>
      <c r="P246" s="160"/>
      <c r="Q246" s="160"/>
      <c r="R246" s="158"/>
      <c r="S246" s="158"/>
      <c r="T246" s="158"/>
      <c r="U246" s="158"/>
      <c r="V246" s="158"/>
      <c r="W246" s="159"/>
      <c r="X246" s="159"/>
      <c r="Y246" s="159"/>
      <c r="Z246" s="157"/>
      <c r="AA246" s="157"/>
      <c r="AB246" s="157"/>
      <c r="AC246" s="157"/>
      <c r="AD246" s="157"/>
      <c r="AE246" s="157"/>
    </row>
    <row r="247" spans="1:31" ht="12.75" hidden="1" customHeight="1">
      <c r="A247" s="157"/>
      <c r="K247" s="157"/>
      <c r="L247" s="157"/>
      <c r="M247" s="191"/>
      <c r="N247" s="282"/>
      <c r="O247" s="192"/>
      <c r="P247" s="160"/>
      <c r="Q247" s="160"/>
      <c r="R247" s="158"/>
      <c r="S247" s="158"/>
      <c r="T247" s="158"/>
      <c r="U247" s="158"/>
      <c r="V247" s="158"/>
      <c r="W247" s="159"/>
      <c r="X247" s="159"/>
      <c r="Y247" s="159"/>
      <c r="Z247" s="157"/>
      <c r="AA247" s="157"/>
      <c r="AB247" s="157"/>
      <c r="AC247" s="157"/>
      <c r="AD247" s="157"/>
      <c r="AE247" s="157"/>
    </row>
    <row r="248" spans="1:31" ht="12.75" hidden="1" customHeight="1">
      <c r="A248" s="157"/>
      <c r="K248" s="157"/>
      <c r="L248" s="157"/>
      <c r="M248" s="191"/>
      <c r="N248" s="282"/>
      <c r="O248" s="192"/>
      <c r="P248" s="160"/>
      <c r="Q248" s="160"/>
      <c r="R248" s="158"/>
      <c r="S248" s="158"/>
      <c r="T248" s="158"/>
      <c r="U248" s="158"/>
      <c r="V248" s="158"/>
      <c r="W248" s="159"/>
      <c r="X248" s="159"/>
      <c r="Y248" s="159"/>
      <c r="Z248" s="157"/>
      <c r="AA248" s="157"/>
      <c r="AB248" s="157"/>
      <c r="AC248" s="157"/>
      <c r="AD248" s="157"/>
      <c r="AE248" s="157"/>
    </row>
    <row r="249" spans="1:31" ht="12.75" hidden="1" customHeight="1">
      <c r="A249" s="157"/>
      <c r="K249" s="157"/>
      <c r="L249" s="157"/>
      <c r="M249" s="191"/>
      <c r="N249" s="282"/>
      <c r="O249" s="192"/>
      <c r="P249" s="160"/>
      <c r="Q249" s="160"/>
      <c r="R249" s="158"/>
      <c r="S249" s="158"/>
      <c r="T249" s="158"/>
      <c r="U249" s="158"/>
      <c r="V249" s="158"/>
      <c r="W249" s="159"/>
      <c r="X249" s="159"/>
      <c r="Y249" s="159"/>
      <c r="Z249" s="157"/>
      <c r="AA249" s="157"/>
      <c r="AB249" s="157"/>
      <c r="AC249" s="157"/>
      <c r="AD249" s="157"/>
      <c r="AE249" s="157"/>
    </row>
    <row r="250" spans="1:31" ht="12.75" hidden="1" customHeight="1">
      <c r="A250" s="157"/>
      <c r="K250" s="157"/>
      <c r="L250" s="157"/>
      <c r="M250" s="191"/>
      <c r="N250" s="282"/>
      <c r="O250" s="192"/>
      <c r="P250" s="160"/>
      <c r="Q250" s="160"/>
      <c r="R250" s="158"/>
      <c r="S250" s="158"/>
      <c r="T250" s="158"/>
      <c r="U250" s="158"/>
      <c r="V250" s="158"/>
      <c r="W250" s="159"/>
      <c r="X250" s="159"/>
      <c r="Y250" s="159"/>
      <c r="Z250" s="157"/>
      <c r="AA250" s="157"/>
      <c r="AB250" s="157"/>
      <c r="AC250" s="157"/>
      <c r="AD250" s="157"/>
      <c r="AE250" s="157"/>
    </row>
    <row r="251" spans="1:31" ht="12.75" hidden="1" customHeight="1">
      <c r="A251" s="157"/>
      <c r="K251" s="157"/>
      <c r="L251" s="157"/>
      <c r="M251" s="191"/>
      <c r="N251" s="282"/>
      <c r="O251" s="192"/>
      <c r="P251" s="160"/>
      <c r="Q251" s="160"/>
      <c r="R251" s="158"/>
      <c r="S251" s="158"/>
      <c r="T251" s="158"/>
      <c r="U251" s="158"/>
      <c r="V251" s="158"/>
      <c r="W251" s="159"/>
      <c r="X251" s="159"/>
      <c r="Y251" s="159"/>
      <c r="Z251" s="157"/>
      <c r="AA251" s="157"/>
      <c r="AB251" s="157"/>
      <c r="AC251" s="157"/>
      <c r="AD251" s="157"/>
      <c r="AE251" s="157"/>
    </row>
    <row r="252" spans="1:31" ht="12.75" hidden="1" customHeight="1">
      <c r="A252" s="157"/>
      <c r="K252" s="157"/>
      <c r="L252" s="157"/>
      <c r="M252" s="191"/>
      <c r="N252" s="282"/>
      <c r="O252" s="192"/>
      <c r="P252" s="160"/>
      <c r="Q252" s="160"/>
      <c r="R252" s="158"/>
      <c r="S252" s="158"/>
      <c r="T252" s="158"/>
      <c r="U252" s="158"/>
      <c r="V252" s="158"/>
      <c r="W252" s="159"/>
      <c r="X252" s="159"/>
      <c r="Y252" s="159"/>
      <c r="Z252" s="157"/>
      <c r="AA252" s="157"/>
      <c r="AB252" s="157"/>
      <c r="AC252" s="157"/>
      <c r="AD252" s="157"/>
      <c r="AE252" s="157"/>
    </row>
    <row r="253" spans="1:31" ht="12.75" hidden="1" customHeight="1">
      <c r="A253" s="157"/>
      <c r="K253" s="157"/>
      <c r="L253" s="157"/>
      <c r="M253" s="191"/>
      <c r="N253" s="282"/>
      <c r="O253" s="192"/>
      <c r="P253" s="160"/>
      <c r="Q253" s="160"/>
      <c r="R253" s="158"/>
      <c r="S253" s="158"/>
      <c r="T253" s="158"/>
      <c r="U253" s="158"/>
      <c r="V253" s="158"/>
      <c r="W253" s="159"/>
      <c r="X253" s="159"/>
      <c r="Y253" s="159"/>
      <c r="Z253" s="157"/>
      <c r="AA253" s="157"/>
      <c r="AB253" s="157"/>
      <c r="AC253" s="157"/>
      <c r="AD253" s="157"/>
      <c r="AE253" s="157"/>
    </row>
    <row r="254" spans="1:31" ht="12.75" hidden="1" customHeight="1">
      <c r="A254" s="157"/>
      <c r="K254" s="157"/>
      <c r="L254" s="157"/>
      <c r="M254" s="191"/>
      <c r="N254" s="282"/>
      <c r="O254" s="192"/>
      <c r="P254" s="160"/>
      <c r="Q254" s="160"/>
      <c r="R254" s="158"/>
      <c r="S254" s="158"/>
      <c r="T254" s="158"/>
      <c r="U254" s="158"/>
      <c r="V254" s="158"/>
      <c r="W254" s="159"/>
      <c r="X254" s="159"/>
      <c r="Y254" s="159"/>
      <c r="Z254" s="157"/>
      <c r="AA254" s="157"/>
      <c r="AB254" s="157"/>
      <c r="AC254" s="157"/>
      <c r="AD254" s="157"/>
      <c r="AE254" s="157"/>
    </row>
    <row r="255" spans="1:31" ht="12.75" hidden="1" customHeight="1">
      <c r="A255" s="157"/>
      <c r="K255" s="157"/>
      <c r="L255" s="157"/>
      <c r="M255" s="191"/>
      <c r="N255" s="282"/>
      <c r="O255" s="192"/>
      <c r="P255" s="160"/>
      <c r="Q255" s="160"/>
      <c r="R255" s="158"/>
      <c r="S255" s="158"/>
      <c r="T255" s="158"/>
      <c r="U255" s="158"/>
      <c r="V255" s="158"/>
      <c r="W255" s="159"/>
      <c r="X255" s="159"/>
      <c r="Y255" s="159"/>
      <c r="Z255" s="157"/>
      <c r="AA255" s="157"/>
      <c r="AB255" s="157"/>
      <c r="AC255" s="157"/>
      <c r="AD255" s="157"/>
      <c r="AE255" s="157"/>
    </row>
    <row r="256" spans="1:31" ht="12.75" hidden="1" customHeight="1">
      <c r="A256" s="157"/>
      <c r="K256" s="157"/>
      <c r="L256" s="157"/>
      <c r="M256" s="191"/>
      <c r="N256" s="282"/>
      <c r="O256" s="192"/>
      <c r="P256" s="160"/>
      <c r="Q256" s="160"/>
      <c r="R256" s="158"/>
      <c r="S256" s="158"/>
      <c r="T256" s="158"/>
      <c r="U256" s="158"/>
      <c r="V256" s="158"/>
      <c r="W256" s="159"/>
      <c r="X256" s="159"/>
      <c r="Y256" s="159"/>
      <c r="Z256" s="157"/>
      <c r="AA256" s="157"/>
      <c r="AB256" s="157"/>
      <c r="AC256" s="157"/>
      <c r="AD256" s="157"/>
      <c r="AE256" s="157"/>
    </row>
    <row r="257" spans="1:31" ht="12.75" hidden="1" customHeight="1">
      <c r="A257" s="157"/>
      <c r="K257" s="157"/>
      <c r="L257" s="157"/>
      <c r="M257" s="191"/>
      <c r="N257" s="282"/>
      <c r="O257" s="192"/>
      <c r="P257" s="160"/>
      <c r="Q257" s="160"/>
      <c r="R257" s="158"/>
      <c r="S257" s="158"/>
      <c r="T257" s="158"/>
      <c r="U257" s="158"/>
      <c r="V257" s="158"/>
      <c r="W257" s="159"/>
      <c r="X257" s="159"/>
      <c r="Y257" s="159"/>
      <c r="Z257" s="157"/>
      <c r="AA257" s="157"/>
      <c r="AB257" s="157"/>
      <c r="AC257" s="157"/>
      <c r="AD257" s="157"/>
      <c r="AE257" s="157"/>
    </row>
    <row r="258" spans="1:31" ht="12.75" hidden="1" customHeight="1">
      <c r="A258" s="157"/>
      <c r="K258" s="157"/>
      <c r="L258" s="157"/>
      <c r="M258" s="191"/>
      <c r="N258" s="282"/>
      <c r="O258" s="192"/>
      <c r="P258" s="160"/>
      <c r="Q258" s="160"/>
      <c r="R258" s="158"/>
      <c r="S258" s="158"/>
      <c r="T258" s="158"/>
      <c r="U258" s="158"/>
      <c r="V258" s="158"/>
      <c r="W258" s="159"/>
      <c r="X258" s="159"/>
      <c r="Y258" s="159"/>
      <c r="Z258" s="157"/>
      <c r="AA258" s="157"/>
      <c r="AB258" s="157"/>
      <c r="AC258" s="157"/>
      <c r="AD258" s="157"/>
      <c r="AE258" s="157"/>
    </row>
    <row r="259" spans="1:31" ht="12.75" hidden="1" customHeight="1">
      <c r="A259" s="157"/>
      <c r="K259" s="157"/>
      <c r="L259" s="157"/>
      <c r="M259" s="191"/>
      <c r="N259" s="282"/>
      <c r="O259" s="192"/>
      <c r="P259" s="160"/>
      <c r="Q259" s="160"/>
      <c r="R259" s="158"/>
      <c r="S259" s="158"/>
      <c r="T259" s="158"/>
      <c r="U259" s="158"/>
      <c r="V259" s="158"/>
      <c r="W259" s="159"/>
      <c r="X259" s="159"/>
      <c r="Y259" s="159"/>
      <c r="Z259" s="157"/>
      <c r="AA259" s="157"/>
      <c r="AB259" s="157"/>
      <c r="AC259" s="157"/>
      <c r="AD259" s="157"/>
      <c r="AE259" s="157"/>
    </row>
    <row r="260" spans="1:31" ht="12.75" hidden="1" customHeight="1">
      <c r="A260" s="157"/>
      <c r="K260" s="157"/>
      <c r="L260" s="157"/>
      <c r="M260" s="191"/>
      <c r="N260" s="282"/>
      <c r="O260" s="192"/>
      <c r="P260" s="160"/>
      <c r="Q260" s="160"/>
      <c r="R260" s="158"/>
      <c r="S260" s="158"/>
      <c r="T260" s="158"/>
      <c r="U260" s="158"/>
      <c r="V260" s="158"/>
      <c r="W260" s="159"/>
      <c r="X260" s="159"/>
      <c r="Y260" s="159"/>
      <c r="Z260" s="157"/>
      <c r="AA260" s="157"/>
      <c r="AB260" s="157"/>
      <c r="AC260" s="157"/>
      <c r="AD260" s="157"/>
      <c r="AE260" s="157"/>
    </row>
    <row r="261" spans="1:31" ht="12.75" hidden="1" customHeight="1">
      <c r="A261" s="157"/>
      <c r="K261" s="157"/>
      <c r="L261" s="157"/>
      <c r="M261" s="191"/>
      <c r="N261" s="282"/>
      <c r="O261" s="192"/>
      <c r="P261" s="160"/>
      <c r="Q261" s="160"/>
      <c r="R261" s="158"/>
      <c r="S261" s="158"/>
      <c r="T261" s="158"/>
      <c r="U261" s="158"/>
      <c r="V261" s="158"/>
      <c r="W261" s="159"/>
      <c r="X261" s="159"/>
      <c r="Y261" s="159"/>
      <c r="Z261" s="157"/>
      <c r="AA261" s="157"/>
      <c r="AB261" s="157"/>
      <c r="AC261" s="157"/>
      <c r="AD261" s="157"/>
      <c r="AE261" s="157"/>
    </row>
    <row r="262" spans="1:31" ht="12.75" hidden="1" customHeight="1">
      <c r="A262" s="157"/>
      <c r="K262" s="157"/>
      <c r="L262" s="157"/>
      <c r="M262" s="191"/>
      <c r="N262" s="282"/>
      <c r="O262" s="192"/>
      <c r="P262" s="160"/>
      <c r="Q262" s="160"/>
      <c r="R262" s="158"/>
      <c r="S262" s="158"/>
      <c r="T262" s="158"/>
      <c r="U262" s="158"/>
      <c r="V262" s="158"/>
      <c r="W262" s="159"/>
      <c r="X262" s="159"/>
      <c r="Y262" s="159"/>
      <c r="Z262" s="157"/>
      <c r="AA262" s="157"/>
      <c r="AB262" s="157"/>
      <c r="AC262" s="157"/>
      <c r="AD262" s="157"/>
      <c r="AE262" s="157"/>
    </row>
    <row r="263" spans="1:31" ht="12.75" hidden="1" customHeight="1">
      <c r="A263" s="157"/>
      <c r="K263" s="157"/>
      <c r="L263" s="157"/>
      <c r="M263" s="191"/>
      <c r="N263" s="282"/>
      <c r="O263" s="192"/>
      <c r="P263" s="160"/>
      <c r="Q263" s="160"/>
      <c r="R263" s="158"/>
      <c r="S263" s="158"/>
      <c r="T263" s="158"/>
      <c r="U263" s="158"/>
      <c r="V263" s="158"/>
      <c r="W263" s="159"/>
      <c r="X263" s="159"/>
      <c r="Y263" s="159"/>
      <c r="Z263" s="157"/>
      <c r="AA263" s="157"/>
      <c r="AB263" s="157"/>
      <c r="AC263" s="157"/>
      <c r="AD263" s="157"/>
      <c r="AE263" s="157"/>
    </row>
    <row r="264" spans="1:31" ht="12.75" hidden="1" customHeight="1">
      <c r="A264" s="157"/>
      <c r="K264" s="157"/>
      <c r="L264" s="157"/>
      <c r="M264" s="191"/>
      <c r="N264" s="282"/>
      <c r="O264" s="192"/>
      <c r="P264" s="160"/>
      <c r="Q264" s="160"/>
      <c r="R264" s="158"/>
      <c r="S264" s="158"/>
      <c r="T264" s="158"/>
      <c r="U264" s="158"/>
      <c r="V264" s="158"/>
      <c r="W264" s="159"/>
      <c r="X264" s="159"/>
      <c r="Y264" s="159"/>
      <c r="Z264" s="157"/>
      <c r="AA264" s="157"/>
      <c r="AB264" s="157"/>
      <c r="AC264" s="157"/>
      <c r="AD264" s="157"/>
      <c r="AE264" s="157"/>
    </row>
    <row r="265" spans="1:31" ht="12.75" hidden="1" customHeight="1">
      <c r="A265" s="157"/>
      <c r="K265" s="157"/>
      <c r="L265" s="157"/>
      <c r="M265" s="191"/>
      <c r="N265" s="282"/>
      <c r="O265" s="192"/>
      <c r="P265" s="160"/>
      <c r="Q265" s="160"/>
      <c r="R265" s="158"/>
      <c r="S265" s="158"/>
      <c r="T265" s="158"/>
      <c r="U265" s="158"/>
      <c r="V265" s="158"/>
      <c r="W265" s="159"/>
      <c r="X265" s="159"/>
      <c r="Y265" s="159"/>
      <c r="Z265" s="157"/>
      <c r="AA265" s="157"/>
      <c r="AB265" s="157"/>
      <c r="AC265" s="157"/>
      <c r="AD265" s="157"/>
      <c r="AE265" s="157"/>
    </row>
    <row r="266" spans="1:31" ht="12.75" hidden="1" customHeight="1">
      <c r="A266" s="157"/>
      <c r="K266" s="157"/>
      <c r="L266" s="157"/>
      <c r="M266" s="191"/>
      <c r="N266" s="282"/>
      <c r="O266" s="192"/>
      <c r="P266" s="160"/>
      <c r="Q266" s="160"/>
      <c r="R266" s="158"/>
      <c r="S266" s="158"/>
      <c r="T266" s="158"/>
      <c r="U266" s="158"/>
      <c r="V266" s="158"/>
      <c r="W266" s="159"/>
      <c r="X266" s="159"/>
      <c r="Y266" s="159"/>
      <c r="Z266" s="157"/>
      <c r="AA266" s="157"/>
      <c r="AB266" s="157"/>
      <c r="AC266" s="157"/>
      <c r="AD266" s="157"/>
      <c r="AE266" s="157"/>
    </row>
    <row r="267" spans="1:31" ht="12.75" hidden="1" customHeight="1">
      <c r="A267" s="157"/>
      <c r="K267" s="157"/>
      <c r="L267" s="157"/>
      <c r="M267" s="191"/>
      <c r="N267" s="282"/>
      <c r="O267" s="192"/>
      <c r="P267" s="160"/>
      <c r="Q267" s="160"/>
      <c r="R267" s="158"/>
      <c r="S267" s="158"/>
      <c r="T267" s="158"/>
      <c r="U267" s="158"/>
      <c r="V267" s="158"/>
      <c r="W267" s="159"/>
      <c r="X267" s="159"/>
      <c r="Y267" s="159"/>
      <c r="Z267" s="157"/>
      <c r="AA267" s="157"/>
      <c r="AB267" s="157"/>
      <c r="AC267" s="157"/>
      <c r="AD267" s="157"/>
      <c r="AE267" s="157"/>
    </row>
    <row r="268" spans="1:31" ht="12.75" hidden="1" customHeight="1">
      <c r="A268" s="157"/>
      <c r="K268" s="157"/>
      <c r="L268" s="157"/>
      <c r="M268" s="191"/>
      <c r="N268" s="282"/>
      <c r="O268" s="192"/>
      <c r="P268" s="160"/>
      <c r="Q268" s="160"/>
      <c r="R268" s="158"/>
      <c r="S268" s="158"/>
      <c r="T268" s="158"/>
      <c r="U268" s="158"/>
      <c r="V268" s="158"/>
      <c r="W268" s="159"/>
      <c r="X268" s="159"/>
      <c r="Y268" s="159"/>
      <c r="Z268" s="157"/>
      <c r="AA268" s="157"/>
      <c r="AB268" s="157"/>
      <c r="AC268" s="157"/>
      <c r="AD268" s="157"/>
      <c r="AE268" s="157"/>
    </row>
    <row r="269" spans="1:31" ht="12.75" hidden="1" customHeight="1">
      <c r="A269" s="157"/>
      <c r="K269" s="157"/>
      <c r="L269" s="157"/>
      <c r="M269" s="191"/>
      <c r="N269" s="282"/>
      <c r="O269" s="192"/>
      <c r="P269" s="160"/>
      <c r="Q269" s="160"/>
      <c r="R269" s="158"/>
      <c r="S269" s="158"/>
      <c r="T269" s="158"/>
      <c r="U269" s="158"/>
      <c r="V269" s="158"/>
      <c r="W269" s="159"/>
      <c r="X269" s="159"/>
      <c r="Y269" s="159"/>
      <c r="Z269" s="157"/>
      <c r="AA269" s="157"/>
      <c r="AB269" s="157"/>
      <c r="AC269" s="157"/>
      <c r="AD269" s="157"/>
      <c r="AE269" s="157"/>
    </row>
    <row r="270" spans="1:31" ht="12.75" hidden="1" customHeight="1">
      <c r="A270" s="157"/>
      <c r="K270" s="157"/>
      <c r="L270" s="157"/>
      <c r="M270" s="191"/>
      <c r="N270" s="282"/>
      <c r="O270" s="192"/>
      <c r="P270" s="160"/>
      <c r="Q270" s="160"/>
      <c r="R270" s="158"/>
      <c r="S270" s="158"/>
      <c r="T270" s="158"/>
      <c r="U270" s="158"/>
      <c r="V270" s="158"/>
      <c r="W270" s="159"/>
      <c r="X270" s="159"/>
      <c r="Y270" s="159"/>
      <c r="Z270" s="157"/>
      <c r="AA270" s="157"/>
      <c r="AB270" s="157"/>
      <c r="AC270" s="157"/>
      <c r="AD270" s="157"/>
      <c r="AE270" s="157"/>
    </row>
    <row r="271" spans="1:31" ht="12.75" hidden="1" customHeight="1">
      <c r="A271" s="157"/>
      <c r="K271" s="157"/>
      <c r="L271" s="157"/>
      <c r="M271" s="191"/>
      <c r="N271" s="282"/>
      <c r="O271" s="192"/>
      <c r="P271" s="160"/>
      <c r="Q271" s="160"/>
      <c r="R271" s="158"/>
      <c r="S271" s="158"/>
      <c r="T271" s="158"/>
      <c r="U271" s="158"/>
      <c r="V271" s="158"/>
      <c r="W271" s="159"/>
      <c r="X271" s="159"/>
      <c r="Y271" s="159"/>
      <c r="Z271" s="157"/>
      <c r="AA271" s="157"/>
      <c r="AB271" s="157"/>
      <c r="AC271" s="157"/>
      <c r="AD271" s="157"/>
      <c r="AE271" s="157"/>
    </row>
    <row r="272" spans="1:31" ht="12.75" hidden="1" customHeight="1">
      <c r="A272" s="157"/>
      <c r="K272" s="157"/>
      <c r="L272" s="157"/>
      <c r="M272" s="191"/>
      <c r="N272" s="282"/>
      <c r="O272" s="192"/>
      <c r="P272" s="160"/>
      <c r="Q272" s="160"/>
      <c r="R272" s="158"/>
      <c r="S272" s="158"/>
      <c r="T272" s="158"/>
      <c r="U272" s="158"/>
      <c r="V272" s="158"/>
      <c r="W272" s="159"/>
      <c r="X272" s="159"/>
      <c r="Y272" s="159"/>
      <c r="Z272" s="157"/>
      <c r="AA272" s="157"/>
      <c r="AB272" s="157"/>
      <c r="AC272" s="157"/>
      <c r="AD272" s="157"/>
      <c r="AE272" s="157"/>
    </row>
    <row r="273" spans="1:31" ht="12.75" hidden="1" customHeight="1">
      <c r="A273" s="157"/>
      <c r="K273" s="157"/>
      <c r="L273" s="157"/>
      <c r="M273" s="191"/>
      <c r="N273" s="282"/>
      <c r="O273" s="192"/>
      <c r="P273" s="160"/>
      <c r="Q273" s="160"/>
      <c r="R273" s="158"/>
      <c r="S273" s="158"/>
      <c r="T273" s="158"/>
      <c r="U273" s="158"/>
      <c r="V273" s="158"/>
      <c r="W273" s="159"/>
      <c r="X273" s="159"/>
      <c r="Y273" s="159"/>
      <c r="Z273" s="157"/>
      <c r="AA273" s="157"/>
      <c r="AB273" s="157"/>
      <c r="AC273" s="157"/>
      <c r="AD273" s="157"/>
      <c r="AE273" s="157"/>
    </row>
    <row r="274" spans="1:31" ht="12.75" hidden="1" customHeight="1">
      <c r="A274" s="157"/>
      <c r="K274" s="157"/>
      <c r="L274" s="157"/>
      <c r="M274" s="191"/>
      <c r="N274" s="282"/>
      <c r="O274" s="192"/>
      <c r="P274" s="160"/>
      <c r="Q274" s="160"/>
      <c r="R274" s="158"/>
      <c r="S274" s="158"/>
      <c r="T274" s="158"/>
      <c r="U274" s="158"/>
      <c r="V274" s="158"/>
      <c r="W274" s="159"/>
      <c r="X274" s="159"/>
      <c r="Y274" s="159"/>
      <c r="Z274" s="157"/>
      <c r="AA274" s="157"/>
      <c r="AB274" s="157"/>
      <c r="AC274" s="157"/>
      <c r="AD274" s="157"/>
      <c r="AE274" s="157"/>
    </row>
    <row r="275" spans="1:31" ht="12.75" hidden="1" customHeight="1">
      <c r="A275" s="157"/>
      <c r="K275" s="157"/>
      <c r="L275" s="157"/>
      <c r="M275" s="191"/>
      <c r="N275" s="282"/>
      <c r="O275" s="192"/>
      <c r="P275" s="160"/>
      <c r="Q275" s="160"/>
      <c r="R275" s="158"/>
      <c r="S275" s="158"/>
      <c r="T275" s="158"/>
      <c r="U275" s="158"/>
      <c r="V275" s="158"/>
      <c r="W275" s="159"/>
      <c r="X275" s="159"/>
      <c r="Y275" s="159"/>
      <c r="Z275" s="157"/>
      <c r="AA275" s="157"/>
      <c r="AB275" s="157"/>
      <c r="AC275" s="157"/>
      <c r="AD275" s="157"/>
      <c r="AE275" s="157"/>
    </row>
    <row r="276" spans="1:31" ht="12.75" hidden="1" customHeight="1">
      <c r="A276" s="157"/>
      <c r="K276" s="157"/>
      <c r="L276" s="157"/>
      <c r="M276" s="191"/>
      <c r="N276" s="282"/>
      <c r="O276" s="192"/>
      <c r="P276" s="160"/>
      <c r="Q276" s="160"/>
      <c r="R276" s="158"/>
      <c r="S276" s="158"/>
      <c r="T276" s="158"/>
      <c r="U276" s="158"/>
      <c r="V276" s="158"/>
      <c r="W276" s="159"/>
      <c r="X276" s="159"/>
      <c r="Y276" s="159"/>
      <c r="Z276" s="157"/>
      <c r="AA276" s="157"/>
      <c r="AB276" s="157"/>
      <c r="AC276" s="157"/>
      <c r="AD276" s="157"/>
      <c r="AE276" s="157"/>
    </row>
    <row r="277" spans="1:31" ht="12.75" hidden="1" customHeight="1">
      <c r="A277" s="157"/>
      <c r="K277" s="157"/>
      <c r="L277" s="157"/>
      <c r="M277" s="191"/>
      <c r="N277" s="282"/>
      <c r="O277" s="192"/>
      <c r="P277" s="160"/>
      <c r="Q277" s="160"/>
      <c r="R277" s="158"/>
      <c r="S277" s="158"/>
      <c r="T277" s="158"/>
      <c r="U277" s="158"/>
      <c r="V277" s="158"/>
      <c r="W277" s="159"/>
      <c r="X277" s="159"/>
      <c r="Y277" s="159"/>
      <c r="Z277" s="157"/>
      <c r="AA277" s="157"/>
      <c r="AB277" s="157"/>
      <c r="AC277" s="157"/>
      <c r="AD277" s="157"/>
      <c r="AE277" s="157"/>
    </row>
    <row r="278" spans="1:31" ht="12.75" hidden="1" customHeight="1">
      <c r="A278" s="157"/>
      <c r="K278" s="157"/>
      <c r="L278" s="157"/>
      <c r="M278" s="191"/>
      <c r="N278" s="282"/>
      <c r="O278" s="192"/>
      <c r="P278" s="160"/>
      <c r="Q278" s="160"/>
      <c r="R278" s="158"/>
      <c r="S278" s="158"/>
      <c r="T278" s="158"/>
      <c r="U278" s="158"/>
      <c r="V278" s="158"/>
      <c r="W278" s="159"/>
      <c r="X278" s="159"/>
      <c r="Y278" s="159"/>
      <c r="Z278" s="157"/>
      <c r="AA278" s="157"/>
      <c r="AB278" s="157"/>
      <c r="AC278" s="157"/>
      <c r="AD278" s="157"/>
      <c r="AE278" s="157"/>
    </row>
    <row r="279" spans="1:31" ht="12.75" hidden="1" customHeight="1">
      <c r="A279" s="157"/>
      <c r="K279" s="157"/>
      <c r="L279" s="157"/>
      <c r="M279" s="191"/>
      <c r="N279" s="282"/>
      <c r="O279" s="192"/>
      <c r="P279" s="160"/>
      <c r="Q279" s="160"/>
      <c r="R279" s="158"/>
      <c r="S279" s="158"/>
      <c r="T279" s="158"/>
      <c r="U279" s="158"/>
      <c r="V279" s="158"/>
      <c r="W279" s="159"/>
      <c r="X279" s="159"/>
      <c r="Y279" s="159"/>
      <c r="Z279" s="157"/>
      <c r="AA279" s="157"/>
      <c r="AB279" s="157"/>
      <c r="AC279" s="157"/>
      <c r="AD279" s="157"/>
      <c r="AE279" s="157"/>
    </row>
    <row r="280" spans="1:31" ht="12.75" hidden="1" customHeight="1">
      <c r="A280" s="157"/>
      <c r="K280" s="157"/>
      <c r="L280" s="157"/>
      <c r="M280" s="191"/>
      <c r="N280" s="282"/>
      <c r="O280" s="192"/>
      <c r="P280" s="160"/>
      <c r="Q280" s="160"/>
      <c r="R280" s="158"/>
      <c r="S280" s="158"/>
      <c r="T280" s="158"/>
      <c r="U280" s="158"/>
      <c r="V280" s="158"/>
      <c r="W280" s="159"/>
      <c r="X280" s="159"/>
      <c r="Y280" s="159"/>
      <c r="Z280" s="157"/>
      <c r="AA280" s="157"/>
      <c r="AB280" s="157"/>
      <c r="AC280" s="157"/>
      <c r="AD280" s="157"/>
      <c r="AE280" s="157"/>
    </row>
    <row r="281" spans="1:31" ht="12.75" hidden="1" customHeight="1">
      <c r="A281" s="157"/>
      <c r="K281" s="157"/>
      <c r="L281" s="157"/>
      <c r="M281" s="191"/>
      <c r="N281" s="282"/>
      <c r="O281" s="192"/>
      <c r="P281" s="160"/>
      <c r="Q281" s="160"/>
      <c r="R281" s="158"/>
      <c r="S281" s="158"/>
      <c r="T281" s="158"/>
      <c r="U281" s="158"/>
      <c r="V281" s="158"/>
      <c r="W281" s="159"/>
      <c r="X281" s="159"/>
      <c r="Y281" s="159"/>
      <c r="Z281" s="157"/>
      <c r="AA281" s="157"/>
      <c r="AB281" s="157"/>
      <c r="AC281" s="157"/>
      <c r="AD281" s="157"/>
      <c r="AE281" s="157"/>
    </row>
    <row r="282" spans="1:31" ht="12.75" hidden="1" customHeight="1">
      <c r="A282" s="157"/>
      <c r="K282" s="157"/>
      <c r="L282" s="157"/>
      <c r="M282" s="191"/>
      <c r="N282" s="282"/>
      <c r="O282" s="192"/>
      <c r="P282" s="160"/>
      <c r="Q282" s="160"/>
      <c r="R282" s="158"/>
      <c r="S282" s="158"/>
      <c r="T282" s="158"/>
      <c r="U282" s="158"/>
      <c r="V282" s="158"/>
      <c r="W282" s="159"/>
      <c r="X282" s="159"/>
      <c r="Y282" s="159"/>
      <c r="Z282" s="157"/>
      <c r="AA282" s="157"/>
      <c r="AB282" s="157"/>
      <c r="AC282" s="157"/>
      <c r="AD282" s="157"/>
      <c r="AE282" s="157"/>
    </row>
    <row r="283" spans="1:31" ht="12.75" hidden="1" customHeight="1">
      <c r="A283" s="157"/>
      <c r="K283" s="157"/>
      <c r="L283" s="157"/>
      <c r="M283" s="191"/>
      <c r="N283" s="282"/>
      <c r="O283" s="192"/>
      <c r="P283" s="160"/>
      <c r="Q283" s="160"/>
      <c r="R283" s="158"/>
      <c r="S283" s="158"/>
      <c r="T283" s="158"/>
      <c r="U283" s="158"/>
      <c r="V283" s="158"/>
      <c r="W283" s="159"/>
      <c r="X283" s="159"/>
      <c r="Y283" s="159"/>
      <c r="Z283" s="157"/>
      <c r="AA283" s="157"/>
      <c r="AB283" s="157"/>
      <c r="AC283" s="157"/>
      <c r="AD283" s="157"/>
      <c r="AE283" s="157"/>
    </row>
    <row r="284" spans="1:31" ht="12.75" hidden="1" customHeight="1">
      <c r="A284" s="157"/>
      <c r="K284" s="157"/>
      <c r="L284" s="157"/>
      <c r="M284" s="191"/>
      <c r="N284" s="282"/>
      <c r="O284" s="192"/>
      <c r="P284" s="160"/>
      <c r="Q284" s="160"/>
      <c r="R284" s="158"/>
      <c r="S284" s="158"/>
      <c r="T284" s="158"/>
      <c r="U284" s="158"/>
      <c r="V284" s="158"/>
      <c r="W284" s="159"/>
      <c r="X284" s="159"/>
      <c r="Y284" s="159"/>
      <c r="Z284" s="157"/>
      <c r="AA284" s="157"/>
      <c r="AB284" s="157"/>
      <c r="AC284" s="157"/>
      <c r="AD284" s="157"/>
      <c r="AE284" s="157"/>
    </row>
    <row r="285" spans="1:31" ht="12.75" hidden="1" customHeight="1">
      <c r="A285" s="157"/>
      <c r="K285" s="157"/>
      <c r="L285" s="157"/>
      <c r="M285" s="191"/>
      <c r="N285" s="282"/>
      <c r="O285" s="192"/>
      <c r="P285" s="160"/>
      <c r="Q285" s="160"/>
      <c r="R285" s="158"/>
      <c r="S285" s="158"/>
      <c r="T285" s="158"/>
      <c r="U285" s="158"/>
      <c r="V285" s="158"/>
      <c r="W285" s="159"/>
      <c r="X285" s="159"/>
      <c r="Y285" s="159"/>
      <c r="Z285" s="157"/>
      <c r="AA285" s="157"/>
      <c r="AB285" s="157"/>
      <c r="AC285" s="157"/>
      <c r="AD285" s="157"/>
      <c r="AE285" s="157"/>
    </row>
    <row r="286" spans="1:31" ht="12.75" hidden="1" customHeight="1">
      <c r="A286" s="157"/>
      <c r="K286" s="157"/>
      <c r="L286" s="157"/>
      <c r="M286" s="191"/>
      <c r="N286" s="282"/>
      <c r="O286" s="192"/>
      <c r="P286" s="160"/>
      <c r="Q286" s="160"/>
      <c r="R286" s="158"/>
      <c r="S286" s="158"/>
      <c r="T286" s="158"/>
      <c r="U286" s="158"/>
      <c r="V286" s="158"/>
      <c r="W286" s="159"/>
      <c r="X286" s="159"/>
      <c r="Y286" s="159"/>
      <c r="Z286" s="157"/>
      <c r="AA286" s="157"/>
      <c r="AB286" s="157"/>
      <c r="AC286" s="157"/>
      <c r="AD286" s="157"/>
      <c r="AE286" s="157"/>
    </row>
    <row r="287" spans="1:31" ht="12.75" hidden="1" customHeight="1">
      <c r="A287" s="157"/>
      <c r="K287" s="157"/>
      <c r="L287" s="157"/>
      <c r="M287" s="191"/>
      <c r="N287" s="282"/>
      <c r="O287" s="192"/>
      <c r="P287" s="160"/>
      <c r="Q287" s="160"/>
      <c r="R287" s="158"/>
      <c r="S287" s="158"/>
      <c r="T287" s="158"/>
      <c r="U287" s="158"/>
      <c r="V287" s="158"/>
      <c r="W287" s="159"/>
      <c r="X287" s="159"/>
      <c r="Y287" s="159"/>
      <c r="Z287" s="157"/>
      <c r="AA287" s="157"/>
      <c r="AB287" s="157"/>
      <c r="AC287" s="157"/>
      <c r="AD287" s="157"/>
      <c r="AE287" s="157"/>
    </row>
    <row r="288" spans="1:31" ht="12.75" hidden="1" customHeight="1">
      <c r="A288" s="157"/>
      <c r="K288" s="157"/>
      <c r="L288" s="157"/>
      <c r="M288" s="191"/>
      <c r="N288" s="282"/>
      <c r="O288" s="192"/>
      <c r="P288" s="160"/>
      <c r="Q288" s="160"/>
      <c r="R288" s="158"/>
      <c r="S288" s="158"/>
      <c r="T288" s="158"/>
      <c r="U288" s="158"/>
      <c r="V288" s="158"/>
      <c r="W288" s="159"/>
      <c r="X288" s="159"/>
      <c r="Y288" s="159"/>
      <c r="Z288" s="157"/>
      <c r="AA288" s="157"/>
      <c r="AB288" s="157"/>
      <c r="AC288" s="157"/>
      <c r="AD288" s="157"/>
      <c r="AE288" s="157"/>
    </row>
    <row r="289" spans="1:31" ht="12.75" hidden="1" customHeight="1">
      <c r="A289" s="157"/>
      <c r="K289" s="157"/>
      <c r="L289" s="157"/>
      <c r="M289" s="191"/>
      <c r="N289" s="282"/>
      <c r="O289" s="192"/>
      <c r="P289" s="160"/>
      <c r="Q289" s="160"/>
      <c r="R289" s="158"/>
      <c r="S289" s="158"/>
      <c r="T289" s="158"/>
      <c r="U289" s="158"/>
      <c r="V289" s="158"/>
      <c r="W289" s="159"/>
      <c r="X289" s="159"/>
      <c r="Y289" s="159"/>
      <c r="Z289" s="157"/>
      <c r="AA289" s="157"/>
      <c r="AB289" s="157"/>
      <c r="AC289" s="157"/>
      <c r="AD289" s="157"/>
      <c r="AE289" s="157"/>
    </row>
    <row r="290" spans="1:31" ht="12.75" hidden="1" customHeight="1">
      <c r="A290" s="157"/>
      <c r="K290" s="157"/>
      <c r="L290" s="157"/>
      <c r="M290" s="191"/>
      <c r="N290" s="282"/>
      <c r="O290" s="192"/>
      <c r="P290" s="160"/>
      <c r="Q290" s="160"/>
      <c r="R290" s="158"/>
      <c r="S290" s="158"/>
      <c r="T290" s="158"/>
      <c r="U290" s="158"/>
      <c r="V290" s="158"/>
      <c r="W290" s="159"/>
      <c r="X290" s="159"/>
      <c r="Y290" s="159"/>
      <c r="Z290" s="157"/>
      <c r="AA290" s="157"/>
      <c r="AB290" s="157"/>
      <c r="AC290" s="157"/>
      <c r="AD290" s="157"/>
      <c r="AE290" s="157"/>
    </row>
    <row r="291" spans="1:31" ht="12.75" hidden="1" customHeight="1">
      <c r="A291" s="157"/>
      <c r="K291" s="157"/>
      <c r="L291" s="157"/>
      <c r="M291" s="191"/>
      <c r="N291" s="282"/>
      <c r="O291" s="192"/>
      <c r="P291" s="160"/>
      <c r="Q291" s="160"/>
      <c r="R291" s="158"/>
      <c r="S291" s="158"/>
      <c r="T291" s="158"/>
      <c r="U291" s="158"/>
      <c r="V291" s="158"/>
      <c r="W291" s="159"/>
      <c r="X291" s="159"/>
      <c r="Y291" s="159"/>
      <c r="Z291" s="157"/>
      <c r="AA291" s="157"/>
      <c r="AB291" s="157"/>
      <c r="AC291" s="157"/>
      <c r="AD291" s="157"/>
      <c r="AE291" s="157"/>
    </row>
    <row r="292" spans="1:31" ht="12.75" hidden="1" customHeight="1">
      <c r="A292" s="157"/>
      <c r="K292" s="157"/>
      <c r="L292" s="157"/>
      <c r="M292" s="191"/>
      <c r="N292" s="282"/>
      <c r="O292" s="192"/>
      <c r="P292" s="160"/>
      <c r="Q292" s="160"/>
      <c r="R292" s="158"/>
      <c r="S292" s="158"/>
      <c r="T292" s="158"/>
      <c r="U292" s="158"/>
      <c r="V292" s="158"/>
      <c r="W292" s="159"/>
      <c r="X292" s="159"/>
      <c r="Y292" s="159"/>
      <c r="Z292" s="157"/>
      <c r="AA292" s="157"/>
      <c r="AB292" s="157"/>
      <c r="AC292" s="157"/>
      <c r="AD292" s="157"/>
      <c r="AE292" s="157"/>
    </row>
    <row r="293" spans="1:31" ht="12.75" hidden="1" customHeight="1">
      <c r="A293" s="157"/>
      <c r="K293" s="157"/>
      <c r="L293" s="157"/>
      <c r="M293" s="191"/>
      <c r="N293" s="282"/>
      <c r="O293" s="192"/>
      <c r="P293" s="160"/>
      <c r="Q293" s="160"/>
      <c r="R293" s="158"/>
      <c r="S293" s="158"/>
      <c r="T293" s="158"/>
      <c r="U293" s="158"/>
      <c r="V293" s="158"/>
      <c r="W293" s="159"/>
      <c r="X293" s="159"/>
      <c r="Y293" s="159"/>
      <c r="Z293" s="157"/>
      <c r="AA293" s="157"/>
      <c r="AB293" s="157"/>
      <c r="AC293" s="157"/>
      <c r="AD293" s="157"/>
      <c r="AE293" s="157"/>
    </row>
    <row r="294" spans="1:31" ht="12.75" hidden="1" customHeight="1">
      <c r="A294" s="157"/>
      <c r="K294" s="157"/>
      <c r="L294" s="157"/>
      <c r="M294" s="191"/>
      <c r="N294" s="282"/>
      <c r="O294" s="192"/>
      <c r="P294" s="160"/>
      <c r="Q294" s="160"/>
      <c r="R294" s="158"/>
      <c r="S294" s="158"/>
      <c r="T294" s="158"/>
      <c r="U294" s="158"/>
      <c r="V294" s="158"/>
      <c r="W294" s="159"/>
      <c r="X294" s="159"/>
      <c r="Y294" s="159"/>
      <c r="Z294" s="157"/>
      <c r="AA294" s="157"/>
      <c r="AB294" s="157"/>
      <c r="AC294" s="157"/>
      <c r="AD294" s="157"/>
      <c r="AE294" s="157"/>
    </row>
    <row r="295" spans="1:31" ht="12.75" hidden="1" customHeight="1">
      <c r="A295" s="157"/>
      <c r="K295" s="157"/>
      <c r="L295" s="157"/>
      <c r="M295" s="191"/>
      <c r="N295" s="282"/>
      <c r="O295" s="192"/>
      <c r="P295" s="160"/>
      <c r="Q295" s="160"/>
      <c r="R295" s="158"/>
      <c r="S295" s="158"/>
      <c r="T295" s="158"/>
      <c r="U295" s="158"/>
      <c r="V295" s="158"/>
      <c r="W295" s="159"/>
      <c r="X295" s="159"/>
      <c r="Y295" s="159"/>
      <c r="Z295" s="157"/>
      <c r="AA295" s="157"/>
      <c r="AB295" s="157"/>
      <c r="AC295" s="157"/>
      <c r="AD295" s="157"/>
      <c r="AE295" s="157"/>
    </row>
    <row r="296" spans="1:31" ht="12.75" hidden="1" customHeight="1">
      <c r="A296" s="157"/>
      <c r="K296" s="157"/>
      <c r="L296" s="157"/>
      <c r="M296" s="191"/>
      <c r="N296" s="282"/>
      <c r="O296" s="192"/>
      <c r="P296" s="160"/>
      <c r="Q296" s="160"/>
      <c r="R296" s="158"/>
      <c r="S296" s="158"/>
      <c r="T296" s="158"/>
      <c r="U296" s="158"/>
      <c r="V296" s="158"/>
      <c r="W296" s="159"/>
      <c r="X296" s="159"/>
      <c r="Y296" s="159"/>
      <c r="Z296" s="157"/>
      <c r="AA296" s="157"/>
      <c r="AB296" s="157"/>
      <c r="AC296" s="157"/>
      <c r="AD296" s="157"/>
      <c r="AE296" s="157"/>
    </row>
    <row r="297" spans="1:31" ht="12.75" hidden="1" customHeight="1">
      <c r="A297" s="157"/>
      <c r="K297" s="157"/>
      <c r="L297" s="157"/>
      <c r="M297" s="191"/>
      <c r="N297" s="282"/>
      <c r="O297" s="192"/>
      <c r="P297" s="160"/>
      <c r="Q297" s="160"/>
      <c r="R297" s="158"/>
      <c r="S297" s="158"/>
      <c r="T297" s="158"/>
      <c r="U297" s="158"/>
      <c r="V297" s="158"/>
      <c r="W297" s="159"/>
      <c r="X297" s="159"/>
      <c r="Y297" s="159"/>
      <c r="Z297" s="157"/>
      <c r="AA297" s="157"/>
      <c r="AB297" s="157"/>
      <c r="AC297" s="157"/>
      <c r="AD297" s="157"/>
      <c r="AE297" s="157"/>
    </row>
    <row r="298" spans="1:31" ht="12.75" hidden="1" customHeight="1">
      <c r="A298" s="157"/>
      <c r="K298" s="157"/>
      <c r="L298" s="157"/>
      <c r="M298" s="191"/>
      <c r="N298" s="282"/>
      <c r="O298" s="192"/>
      <c r="P298" s="160"/>
      <c r="Q298" s="160"/>
      <c r="R298" s="158"/>
      <c r="S298" s="158"/>
      <c r="T298" s="158"/>
      <c r="U298" s="158"/>
      <c r="V298" s="158"/>
      <c r="W298" s="159"/>
      <c r="X298" s="159"/>
      <c r="Y298" s="159"/>
      <c r="Z298" s="157"/>
      <c r="AA298" s="157"/>
      <c r="AB298" s="157"/>
      <c r="AC298" s="157"/>
      <c r="AD298" s="157"/>
      <c r="AE298" s="157"/>
    </row>
    <row r="299" spans="1:31" ht="12.75" hidden="1" customHeight="1">
      <c r="A299" s="157"/>
      <c r="K299" s="157"/>
      <c r="L299" s="157"/>
      <c r="M299" s="191"/>
      <c r="N299" s="282"/>
      <c r="O299" s="192"/>
      <c r="P299" s="160"/>
      <c r="Q299" s="160"/>
      <c r="R299" s="158"/>
      <c r="S299" s="158"/>
      <c r="T299" s="158"/>
      <c r="U299" s="158"/>
      <c r="V299" s="158"/>
      <c r="W299" s="159"/>
      <c r="X299" s="159"/>
      <c r="Y299" s="159"/>
      <c r="Z299" s="157"/>
      <c r="AA299" s="157"/>
      <c r="AB299" s="157"/>
      <c r="AC299" s="157"/>
      <c r="AD299" s="157"/>
      <c r="AE299" s="157"/>
    </row>
    <row r="300" spans="1:31" ht="12.75" hidden="1" customHeight="1">
      <c r="A300" s="157"/>
      <c r="K300" s="157"/>
      <c r="L300" s="157"/>
      <c r="M300" s="191"/>
      <c r="N300" s="282"/>
      <c r="O300" s="192"/>
      <c r="P300" s="160"/>
      <c r="Q300" s="160"/>
      <c r="R300" s="158"/>
      <c r="S300" s="158"/>
      <c r="T300" s="158"/>
      <c r="U300" s="158"/>
      <c r="V300" s="158"/>
      <c r="W300" s="159"/>
      <c r="X300" s="159"/>
      <c r="Y300" s="159"/>
      <c r="Z300" s="157"/>
      <c r="AA300" s="157"/>
      <c r="AB300" s="157"/>
      <c r="AC300" s="157"/>
      <c r="AD300" s="157"/>
      <c r="AE300" s="157"/>
    </row>
    <row r="301" spans="1:31" ht="12.75" hidden="1" customHeight="1">
      <c r="A301" s="157"/>
      <c r="K301" s="157"/>
      <c r="L301" s="157"/>
      <c r="M301" s="191"/>
      <c r="N301" s="282"/>
      <c r="O301" s="192"/>
      <c r="P301" s="160"/>
      <c r="Q301" s="160"/>
      <c r="R301" s="158"/>
      <c r="S301" s="158"/>
      <c r="T301" s="158"/>
      <c r="U301" s="158"/>
      <c r="V301" s="158"/>
      <c r="W301" s="159"/>
      <c r="X301" s="159"/>
      <c r="Y301" s="159"/>
      <c r="Z301" s="157"/>
      <c r="AA301" s="157"/>
      <c r="AB301" s="157"/>
      <c r="AC301" s="157"/>
      <c r="AD301" s="157"/>
      <c r="AE301" s="157"/>
    </row>
    <row r="302" spans="1:31" ht="12.75" hidden="1" customHeight="1">
      <c r="A302" s="157"/>
      <c r="K302" s="157"/>
      <c r="L302" s="157"/>
      <c r="M302" s="191"/>
      <c r="N302" s="282"/>
      <c r="O302" s="192"/>
      <c r="P302" s="160"/>
      <c r="Q302" s="160"/>
      <c r="R302" s="158"/>
      <c r="S302" s="158"/>
      <c r="T302" s="158"/>
      <c r="U302" s="158"/>
      <c r="V302" s="158"/>
      <c r="W302" s="159"/>
      <c r="X302" s="159"/>
      <c r="Y302" s="159"/>
      <c r="Z302" s="157"/>
      <c r="AA302" s="157"/>
      <c r="AB302" s="157"/>
      <c r="AC302" s="157"/>
      <c r="AD302" s="157"/>
      <c r="AE302" s="157"/>
    </row>
    <row r="303" spans="1:31" ht="12.75" hidden="1" customHeight="1">
      <c r="A303" s="157"/>
      <c r="K303" s="157"/>
      <c r="L303" s="157"/>
      <c r="M303" s="191"/>
      <c r="N303" s="282"/>
      <c r="O303" s="192"/>
      <c r="P303" s="160"/>
      <c r="Q303" s="160"/>
      <c r="R303" s="158"/>
      <c r="S303" s="158"/>
      <c r="T303" s="158"/>
      <c r="U303" s="158"/>
      <c r="V303" s="158"/>
      <c r="W303" s="159"/>
      <c r="X303" s="159"/>
      <c r="Y303" s="159"/>
      <c r="Z303" s="157"/>
      <c r="AA303" s="157"/>
      <c r="AB303" s="157"/>
      <c r="AC303" s="157"/>
      <c r="AD303" s="157"/>
      <c r="AE303" s="157"/>
    </row>
    <row r="304" spans="1:31" ht="12.75" hidden="1" customHeight="1">
      <c r="A304" s="157"/>
      <c r="K304" s="157"/>
      <c r="L304" s="157"/>
      <c r="M304" s="191"/>
      <c r="N304" s="282"/>
      <c r="O304" s="192"/>
      <c r="P304" s="160"/>
      <c r="Q304" s="160"/>
      <c r="R304" s="158"/>
      <c r="S304" s="158"/>
      <c r="T304" s="158"/>
      <c r="U304" s="158"/>
      <c r="V304" s="158"/>
      <c r="W304" s="159"/>
      <c r="X304" s="159"/>
      <c r="Y304" s="159"/>
      <c r="Z304" s="157"/>
      <c r="AA304" s="157"/>
      <c r="AB304" s="157"/>
      <c r="AC304" s="157"/>
      <c r="AD304" s="157"/>
      <c r="AE304" s="157"/>
    </row>
    <row r="305" spans="1:31" ht="12.75" hidden="1" customHeight="1">
      <c r="A305" s="157"/>
      <c r="K305" s="157"/>
      <c r="L305" s="157"/>
      <c r="M305" s="191"/>
      <c r="N305" s="282"/>
      <c r="O305" s="192"/>
      <c r="P305" s="160"/>
      <c r="Q305" s="160"/>
      <c r="R305" s="158"/>
      <c r="S305" s="158"/>
      <c r="T305" s="158"/>
      <c r="U305" s="158"/>
      <c r="V305" s="158"/>
      <c r="W305" s="159"/>
      <c r="X305" s="159"/>
      <c r="Y305" s="159"/>
      <c r="Z305" s="157"/>
      <c r="AA305" s="157"/>
      <c r="AB305" s="157"/>
      <c r="AC305" s="157"/>
      <c r="AD305" s="157"/>
      <c r="AE305" s="157"/>
    </row>
    <row r="306" spans="1:31" ht="12.75" hidden="1" customHeight="1">
      <c r="A306" s="157"/>
      <c r="K306" s="157"/>
      <c r="L306" s="157"/>
      <c r="M306" s="191"/>
      <c r="N306" s="282"/>
      <c r="O306" s="192"/>
      <c r="P306" s="160"/>
      <c r="Q306" s="160"/>
      <c r="R306" s="158"/>
      <c r="S306" s="158"/>
      <c r="T306" s="158"/>
      <c r="U306" s="158"/>
      <c r="V306" s="158"/>
      <c r="W306" s="159"/>
      <c r="X306" s="159"/>
      <c r="Y306" s="159"/>
      <c r="Z306" s="157"/>
      <c r="AA306" s="157"/>
      <c r="AB306" s="157"/>
      <c r="AC306" s="157"/>
      <c r="AD306" s="157"/>
      <c r="AE306" s="157"/>
    </row>
    <row r="307" spans="1:31" ht="12.75" hidden="1" customHeight="1">
      <c r="A307" s="157"/>
      <c r="K307" s="157"/>
      <c r="L307" s="157"/>
      <c r="M307" s="191"/>
      <c r="N307" s="282"/>
      <c r="O307" s="192"/>
      <c r="P307" s="160"/>
      <c r="Q307" s="160"/>
      <c r="R307" s="158"/>
      <c r="S307" s="158"/>
      <c r="T307" s="158"/>
      <c r="U307" s="158"/>
      <c r="V307" s="158"/>
      <c r="W307" s="159"/>
      <c r="X307" s="159"/>
      <c r="Y307" s="159"/>
      <c r="Z307" s="157"/>
      <c r="AA307" s="157"/>
      <c r="AB307" s="157"/>
      <c r="AC307" s="157"/>
      <c r="AD307" s="157"/>
      <c r="AE307" s="157"/>
    </row>
    <row r="308" spans="1:31" ht="12.75" hidden="1" customHeight="1">
      <c r="A308" s="157"/>
      <c r="K308" s="157"/>
      <c r="L308" s="157"/>
      <c r="M308" s="191"/>
      <c r="N308" s="282"/>
      <c r="O308" s="192"/>
      <c r="P308" s="160"/>
      <c r="Q308" s="160"/>
      <c r="R308" s="158"/>
      <c r="S308" s="158"/>
      <c r="T308" s="158"/>
      <c r="U308" s="158"/>
      <c r="V308" s="158"/>
      <c r="W308" s="159"/>
      <c r="X308" s="159"/>
      <c r="Y308" s="159"/>
      <c r="Z308" s="157"/>
      <c r="AA308" s="157"/>
      <c r="AB308" s="157"/>
      <c r="AC308" s="157"/>
      <c r="AD308" s="157"/>
      <c r="AE308" s="157"/>
    </row>
    <row r="309" spans="1:31" ht="12.75" hidden="1" customHeight="1">
      <c r="A309" s="157"/>
      <c r="K309" s="157"/>
      <c r="L309" s="157"/>
      <c r="M309" s="191"/>
      <c r="N309" s="282"/>
      <c r="O309" s="192"/>
      <c r="P309" s="160"/>
      <c r="Q309" s="160"/>
      <c r="R309" s="158"/>
      <c r="S309" s="158"/>
      <c r="T309" s="158"/>
      <c r="U309" s="158"/>
      <c r="V309" s="158"/>
      <c r="W309" s="159"/>
      <c r="X309" s="159"/>
      <c r="Y309" s="159"/>
      <c r="Z309" s="157"/>
      <c r="AA309" s="157"/>
      <c r="AB309" s="157"/>
      <c r="AC309" s="157"/>
      <c r="AD309" s="157"/>
      <c r="AE309" s="157"/>
    </row>
    <row r="310" spans="1:31" ht="12.75" hidden="1" customHeight="1">
      <c r="A310" s="157"/>
      <c r="K310" s="157"/>
      <c r="L310" s="157"/>
      <c r="M310" s="191"/>
      <c r="N310" s="282"/>
      <c r="O310" s="192"/>
      <c r="P310" s="160"/>
      <c r="Q310" s="160"/>
      <c r="R310" s="158"/>
      <c r="S310" s="158"/>
      <c r="T310" s="158"/>
      <c r="U310" s="158"/>
      <c r="V310" s="158"/>
      <c r="W310" s="159"/>
      <c r="X310" s="159"/>
      <c r="Y310" s="159"/>
      <c r="Z310" s="157"/>
      <c r="AA310" s="157"/>
      <c r="AB310" s="157"/>
      <c r="AC310" s="157"/>
      <c r="AD310" s="157"/>
      <c r="AE310" s="157"/>
    </row>
    <row r="311" spans="1:31" ht="12.75" hidden="1" customHeight="1">
      <c r="A311" s="157"/>
      <c r="K311" s="157"/>
      <c r="L311" s="157"/>
      <c r="M311" s="191"/>
      <c r="N311" s="282"/>
      <c r="O311" s="192"/>
      <c r="P311" s="160"/>
      <c r="Q311" s="160"/>
      <c r="R311" s="158"/>
      <c r="S311" s="158"/>
      <c r="T311" s="158"/>
      <c r="U311" s="158"/>
      <c r="V311" s="158"/>
      <c r="W311" s="159"/>
      <c r="X311" s="159"/>
      <c r="Y311" s="159"/>
      <c r="Z311" s="157"/>
      <c r="AA311" s="157"/>
      <c r="AB311" s="157"/>
      <c r="AC311" s="157"/>
      <c r="AD311" s="157"/>
      <c r="AE311" s="157"/>
    </row>
    <row r="312" spans="1:31" ht="12.75" hidden="1" customHeight="1">
      <c r="A312" s="157"/>
      <c r="K312" s="157"/>
      <c r="L312" s="157"/>
      <c r="M312" s="191"/>
      <c r="N312" s="282"/>
      <c r="O312" s="192"/>
      <c r="P312" s="160"/>
      <c r="Q312" s="160"/>
      <c r="R312" s="158"/>
      <c r="S312" s="158"/>
      <c r="T312" s="158"/>
      <c r="U312" s="158"/>
      <c r="V312" s="158"/>
      <c r="W312" s="159"/>
      <c r="X312" s="159"/>
      <c r="Y312" s="159"/>
      <c r="Z312" s="157"/>
      <c r="AA312" s="157"/>
      <c r="AB312" s="157"/>
      <c r="AC312" s="157"/>
      <c r="AD312" s="157"/>
      <c r="AE312" s="157"/>
    </row>
    <row r="313" spans="1:31" ht="12.75" hidden="1" customHeight="1">
      <c r="A313" s="157"/>
      <c r="K313" s="157"/>
      <c r="L313" s="157"/>
      <c r="M313" s="191"/>
      <c r="N313" s="282"/>
      <c r="O313" s="192"/>
      <c r="P313" s="160"/>
      <c r="Q313" s="160"/>
      <c r="R313" s="158"/>
      <c r="S313" s="158"/>
      <c r="T313" s="158"/>
      <c r="U313" s="158"/>
      <c r="V313" s="158"/>
      <c r="W313" s="159"/>
      <c r="X313" s="159"/>
      <c r="Y313" s="159"/>
      <c r="Z313" s="157"/>
      <c r="AA313" s="157"/>
      <c r="AB313" s="157"/>
      <c r="AC313" s="157"/>
      <c r="AD313" s="157"/>
      <c r="AE313" s="157"/>
    </row>
    <row r="314" spans="1:31" ht="12.75" hidden="1" customHeight="1">
      <c r="A314" s="157"/>
      <c r="K314" s="157"/>
      <c r="L314" s="157"/>
      <c r="M314" s="191"/>
      <c r="N314" s="282"/>
      <c r="O314" s="192"/>
      <c r="P314" s="160"/>
      <c r="Q314" s="160"/>
      <c r="R314" s="158"/>
      <c r="S314" s="158"/>
      <c r="T314" s="158"/>
      <c r="U314" s="158"/>
      <c r="V314" s="158"/>
      <c r="W314" s="159"/>
      <c r="X314" s="159"/>
      <c r="Y314" s="159"/>
      <c r="Z314" s="157"/>
      <c r="AA314" s="157"/>
      <c r="AB314" s="157"/>
      <c r="AC314" s="157"/>
      <c r="AD314" s="157"/>
      <c r="AE314" s="157"/>
    </row>
    <row r="315" spans="1:31" ht="12.75" hidden="1" customHeight="1">
      <c r="A315" s="157"/>
      <c r="K315" s="157"/>
      <c r="L315" s="157"/>
      <c r="M315" s="191"/>
      <c r="N315" s="282"/>
      <c r="O315" s="192"/>
      <c r="P315" s="160"/>
      <c r="Q315" s="160"/>
      <c r="R315" s="158"/>
      <c r="S315" s="158"/>
      <c r="T315" s="158"/>
      <c r="U315" s="158"/>
      <c r="V315" s="158"/>
      <c r="W315" s="159"/>
      <c r="X315" s="159"/>
      <c r="Y315" s="159"/>
      <c r="Z315" s="157"/>
      <c r="AA315" s="157"/>
      <c r="AB315" s="157"/>
      <c r="AC315" s="157"/>
      <c r="AD315" s="157"/>
      <c r="AE315" s="157"/>
    </row>
    <row r="316" spans="1:31" ht="12.75" hidden="1" customHeight="1">
      <c r="A316" s="157"/>
      <c r="K316" s="157"/>
      <c r="L316" s="157"/>
      <c r="M316" s="191"/>
      <c r="N316" s="282"/>
      <c r="O316" s="192"/>
      <c r="P316" s="160"/>
      <c r="Q316" s="160"/>
      <c r="R316" s="158"/>
      <c r="S316" s="158"/>
      <c r="T316" s="158"/>
      <c r="U316" s="158"/>
      <c r="V316" s="158"/>
      <c r="W316" s="159"/>
      <c r="X316" s="159"/>
      <c r="Y316" s="159"/>
      <c r="Z316" s="157"/>
      <c r="AA316" s="157"/>
      <c r="AB316" s="157"/>
      <c r="AC316" s="157"/>
      <c r="AD316" s="157"/>
      <c r="AE316" s="157"/>
    </row>
    <row r="317" spans="1:31" ht="12.75" hidden="1" customHeight="1">
      <c r="A317" s="157"/>
      <c r="K317" s="157"/>
      <c r="L317" s="157"/>
      <c r="M317" s="191"/>
      <c r="N317" s="282"/>
      <c r="O317" s="192"/>
      <c r="P317" s="160"/>
      <c r="Q317" s="160"/>
      <c r="R317" s="158"/>
      <c r="S317" s="158"/>
      <c r="T317" s="158"/>
      <c r="U317" s="158"/>
      <c r="V317" s="158"/>
      <c r="W317" s="159"/>
      <c r="X317" s="159"/>
      <c r="Y317" s="159"/>
      <c r="Z317" s="157"/>
      <c r="AA317" s="157"/>
      <c r="AB317" s="157"/>
      <c r="AC317" s="157"/>
      <c r="AD317" s="157"/>
      <c r="AE317" s="157"/>
    </row>
    <row r="318" spans="1:31" ht="12.75" hidden="1" customHeight="1">
      <c r="A318" s="157"/>
      <c r="K318" s="157"/>
      <c r="L318" s="157"/>
      <c r="M318" s="191"/>
      <c r="N318" s="282"/>
      <c r="O318" s="192"/>
      <c r="P318" s="160"/>
      <c r="Q318" s="160"/>
      <c r="R318" s="158"/>
      <c r="S318" s="158"/>
      <c r="T318" s="158"/>
      <c r="U318" s="158"/>
      <c r="V318" s="158"/>
      <c r="W318" s="159"/>
      <c r="X318" s="159"/>
      <c r="Y318" s="159"/>
      <c r="Z318" s="157"/>
      <c r="AA318" s="157"/>
      <c r="AB318" s="157"/>
      <c r="AC318" s="157"/>
      <c r="AD318" s="157"/>
      <c r="AE318" s="157"/>
    </row>
    <row r="319" spans="1:31" ht="12.75" hidden="1" customHeight="1">
      <c r="A319" s="157"/>
      <c r="K319" s="157"/>
      <c r="L319" s="157"/>
      <c r="M319" s="191"/>
      <c r="N319" s="282"/>
      <c r="O319" s="192"/>
      <c r="P319" s="160"/>
      <c r="Q319" s="160"/>
      <c r="R319" s="158"/>
      <c r="S319" s="158"/>
      <c r="T319" s="158"/>
      <c r="U319" s="158"/>
      <c r="V319" s="158"/>
      <c r="W319" s="159"/>
      <c r="X319" s="159"/>
      <c r="Y319" s="159"/>
      <c r="Z319" s="157"/>
      <c r="AA319" s="157"/>
      <c r="AB319" s="157"/>
      <c r="AC319" s="157"/>
      <c r="AD319" s="157"/>
      <c r="AE319" s="157"/>
    </row>
    <row r="320" spans="1:31" ht="12.75" hidden="1" customHeight="1">
      <c r="A320" s="157"/>
      <c r="K320" s="157"/>
      <c r="L320" s="157"/>
      <c r="M320" s="191"/>
      <c r="N320" s="282"/>
      <c r="O320" s="192"/>
      <c r="P320" s="160"/>
      <c r="Q320" s="160"/>
      <c r="R320" s="158"/>
      <c r="S320" s="158"/>
      <c r="T320" s="158"/>
      <c r="U320" s="158"/>
      <c r="V320" s="158"/>
      <c r="W320" s="159"/>
      <c r="X320" s="159"/>
      <c r="Y320" s="159"/>
      <c r="Z320" s="157"/>
      <c r="AA320" s="157"/>
      <c r="AB320" s="157"/>
      <c r="AC320" s="157"/>
      <c r="AD320" s="157"/>
      <c r="AE320" s="157"/>
    </row>
    <row r="321" spans="1:31" ht="12.75" hidden="1" customHeight="1">
      <c r="A321" s="157"/>
      <c r="K321" s="157"/>
      <c r="L321" s="157"/>
      <c r="M321" s="191"/>
      <c r="N321" s="282"/>
      <c r="O321" s="192"/>
      <c r="P321" s="160"/>
      <c r="Q321" s="160"/>
      <c r="R321" s="158"/>
      <c r="S321" s="158"/>
      <c r="T321" s="158"/>
      <c r="U321" s="158"/>
      <c r="V321" s="158"/>
      <c r="W321" s="159"/>
      <c r="X321" s="159"/>
      <c r="Y321" s="159"/>
      <c r="Z321" s="157"/>
      <c r="AA321" s="157"/>
      <c r="AB321" s="157"/>
      <c r="AC321" s="157"/>
      <c r="AD321" s="157"/>
      <c r="AE321" s="157"/>
    </row>
    <row r="322" spans="1:31" ht="12.75" hidden="1" customHeight="1">
      <c r="A322" s="157"/>
      <c r="K322" s="157"/>
      <c r="L322" s="157"/>
      <c r="M322" s="191"/>
      <c r="N322" s="282"/>
      <c r="O322" s="192"/>
      <c r="P322" s="160"/>
      <c r="Q322" s="160"/>
      <c r="R322" s="158"/>
      <c r="S322" s="158"/>
      <c r="T322" s="158"/>
      <c r="U322" s="158"/>
      <c r="V322" s="158"/>
      <c r="W322" s="159"/>
      <c r="X322" s="159"/>
      <c r="Y322" s="159"/>
      <c r="Z322" s="157"/>
      <c r="AA322" s="157"/>
      <c r="AB322" s="157"/>
      <c r="AC322" s="157"/>
      <c r="AD322" s="157"/>
      <c r="AE322" s="157"/>
    </row>
    <row r="323" spans="1:31" ht="12.75" hidden="1" customHeight="1">
      <c r="A323" s="157"/>
      <c r="K323" s="157"/>
      <c r="L323" s="157"/>
      <c r="M323" s="191"/>
      <c r="N323" s="282"/>
      <c r="O323" s="192"/>
      <c r="P323" s="160"/>
      <c r="Q323" s="160"/>
      <c r="R323" s="158"/>
      <c r="S323" s="158"/>
      <c r="T323" s="158"/>
      <c r="U323" s="158"/>
      <c r="V323" s="158"/>
      <c r="W323" s="159"/>
      <c r="X323" s="159"/>
      <c r="Y323" s="159"/>
      <c r="Z323" s="157"/>
      <c r="AA323" s="157"/>
      <c r="AB323" s="157"/>
      <c r="AC323" s="157"/>
      <c r="AD323" s="157"/>
      <c r="AE323" s="157"/>
    </row>
    <row r="324" spans="1:31" ht="12.75" hidden="1" customHeight="1">
      <c r="A324" s="157"/>
      <c r="K324" s="157"/>
      <c r="L324" s="157"/>
      <c r="M324" s="191"/>
      <c r="N324" s="282"/>
      <c r="O324" s="192"/>
      <c r="P324" s="160"/>
      <c r="Q324" s="160"/>
      <c r="R324" s="158"/>
      <c r="S324" s="158"/>
      <c r="T324" s="158"/>
      <c r="U324" s="158"/>
      <c r="V324" s="158"/>
      <c r="W324" s="159"/>
      <c r="X324" s="159"/>
      <c r="Y324" s="159"/>
      <c r="Z324" s="157"/>
      <c r="AA324" s="157"/>
      <c r="AB324" s="157"/>
      <c r="AC324" s="157"/>
      <c r="AD324" s="157"/>
      <c r="AE324" s="157"/>
    </row>
    <row r="325" spans="1:31" ht="12.75" hidden="1" customHeight="1">
      <c r="A325" s="157"/>
      <c r="K325" s="157"/>
      <c r="L325" s="157"/>
      <c r="M325" s="191"/>
      <c r="N325" s="282"/>
      <c r="O325" s="192"/>
      <c r="P325" s="160"/>
      <c r="Q325" s="160"/>
      <c r="R325" s="158"/>
      <c r="S325" s="158"/>
      <c r="T325" s="158"/>
      <c r="U325" s="158"/>
      <c r="V325" s="158"/>
      <c r="W325" s="159"/>
      <c r="X325" s="159"/>
      <c r="Y325" s="159"/>
      <c r="Z325" s="157"/>
      <c r="AA325" s="157"/>
      <c r="AB325" s="157"/>
      <c r="AC325" s="157"/>
      <c r="AD325" s="157"/>
      <c r="AE325" s="157"/>
    </row>
    <row r="326" spans="1:31" ht="12.75" hidden="1" customHeight="1">
      <c r="A326" s="157"/>
      <c r="K326" s="157"/>
      <c r="L326" s="157"/>
      <c r="M326" s="191"/>
      <c r="N326" s="282"/>
      <c r="O326" s="192"/>
      <c r="P326" s="160"/>
      <c r="Q326" s="160"/>
      <c r="R326" s="158"/>
      <c r="S326" s="158"/>
      <c r="T326" s="158"/>
      <c r="U326" s="158"/>
      <c r="V326" s="158"/>
      <c r="W326" s="159"/>
      <c r="X326" s="159"/>
      <c r="Y326" s="159"/>
      <c r="Z326" s="157"/>
      <c r="AA326" s="157"/>
      <c r="AB326" s="157"/>
      <c r="AC326" s="157"/>
      <c r="AD326" s="157"/>
      <c r="AE326" s="157"/>
    </row>
    <row r="327" spans="1:31" ht="12.75" hidden="1" customHeight="1">
      <c r="A327" s="157"/>
      <c r="K327" s="157"/>
      <c r="L327" s="157"/>
      <c r="M327" s="191"/>
      <c r="N327" s="282"/>
      <c r="O327" s="192"/>
      <c r="P327" s="160"/>
      <c r="Q327" s="160"/>
      <c r="R327" s="158"/>
      <c r="S327" s="158"/>
      <c r="T327" s="158"/>
      <c r="U327" s="158"/>
      <c r="V327" s="158"/>
      <c r="W327" s="159"/>
      <c r="X327" s="159"/>
      <c r="Y327" s="159"/>
      <c r="Z327" s="157"/>
      <c r="AA327" s="157"/>
      <c r="AB327" s="157"/>
      <c r="AC327" s="157"/>
      <c r="AD327" s="157"/>
      <c r="AE327" s="157"/>
    </row>
    <row r="328" spans="1:31" ht="12.75" hidden="1" customHeight="1">
      <c r="A328" s="157"/>
      <c r="K328" s="157"/>
      <c r="L328" s="157"/>
      <c r="M328" s="191"/>
      <c r="N328" s="282"/>
      <c r="O328" s="192"/>
      <c r="P328" s="160"/>
      <c r="Q328" s="160"/>
      <c r="R328" s="158"/>
      <c r="S328" s="158"/>
      <c r="T328" s="158"/>
      <c r="U328" s="158"/>
      <c r="V328" s="158"/>
      <c r="W328" s="159"/>
      <c r="X328" s="159"/>
      <c r="Y328" s="159"/>
      <c r="Z328" s="157"/>
      <c r="AA328" s="157"/>
      <c r="AB328" s="157"/>
      <c r="AC328" s="157"/>
      <c r="AD328" s="157"/>
      <c r="AE328" s="157"/>
    </row>
    <row r="329" spans="1:31" ht="12.75" hidden="1" customHeight="1">
      <c r="A329" s="157"/>
      <c r="K329" s="157"/>
      <c r="L329" s="157"/>
      <c r="M329" s="191"/>
      <c r="N329" s="282"/>
      <c r="O329" s="192"/>
      <c r="P329" s="160"/>
      <c r="Q329" s="160"/>
      <c r="R329" s="158"/>
      <c r="S329" s="158"/>
      <c r="T329" s="158"/>
      <c r="U329" s="158"/>
      <c r="V329" s="158"/>
      <c r="W329" s="159"/>
      <c r="X329" s="159"/>
      <c r="Y329" s="159"/>
      <c r="Z329" s="157"/>
      <c r="AA329" s="157"/>
      <c r="AB329" s="157"/>
      <c r="AC329" s="157"/>
      <c r="AD329" s="157"/>
      <c r="AE329" s="157"/>
    </row>
    <row r="330" spans="1:31" ht="12.75" hidden="1" customHeight="1">
      <c r="A330" s="157"/>
      <c r="K330" s="157"/>
      <c r="L330" s="157"/>
      <c r="M330" s="191"/>
      <c r="N330" s="282"/>
      <c r="O330" s="192"/>
      <c r="P330" s="160"/>
      <c r="Q330" s="160"/>
      <c r="R330" s="158"/>
      <c r="S330" s="158"/>
      <c r="T330" s="158"/>
      <c r="U330" s="158"/>
      <c r="V330" s="158"/>
      <c r="W330" s="159"/>
      <c r="X330" s="159"/>
      <c r="Y330" s="159"/>
      <c r="Z330" s="157"/>
      <c r="AA330" s="157"/>
      <c r="AB330" s="157"/>
      <c r="AC330" s="157"/>
      <c r="AD330" s="157"/>
      <c r="AE330" s="157"/>
    </row>
    <row r="331" spans="1:31" ht="12.75" hidden="1" customHeight="1">
      <c r="A331" s="157"/>
      <c r="K331" s="157"/>
      <c r="L331" s="157"/>
      <c r="M331" s="191"/>
      <c r="N331" s="282"/>
      <c r="O331" s="192"/>
      <c r="P331" s="160"/>
      <c r="Q331" s="160"/>
      <c r="R331" s="158"/>
      <c r="S331" s="158"/>
      <c r="T331" s="158"/>
      <c r="U331" s="158"/>
      <c r="V331" s="158"/>
      <c r="W331" s="159"/>
      <c r="X331" s="159"/>
      <c r="Y331" s="159"/>
      <c r="Z331" s="157"/>
      <c r="AA331" s="157"/>
      <c r="AB331" s="157"/>
      <c r="AC331" s="157"/>
      <c r="AD331" s="157"/>
      <c r="AE331" s="157"/>
    </row>
    <row r="332" spans="1:31" ht="12.75" hidden="1" customHeight="1">
      <c r="A332" s="157"/>
      <c r="K332" s="157"/>
      <c r="L332" s="157"/>
      <c r="M332" s="191"/>
      <c r="N332" s="282"/>
      <c r="O332" s="192"/>
      <c r="P332" s="160"/>
      <c r="Q332" s="160"/>
      <c r="R332" s="158"/>
      <c r="S332" s="158"/>
      <c r="T332" s="158"/>
      <c r="U332" s="158"/>
      <c r="V332" s="158"/>
      <c r="W332" s="159"/>
      <c r="X332" s="159"/>
      <c r="Y332" s="159"/>
      <c r="Z332" s="157"/>
      <c r="AA332" s="157"/>
      <c r="AB332" s="157"/>
      <c r="AC332" s="157"/>
      <c r="AD332" s="157"/>
      <c r="AE332" s="157"/>
    </row>
    <row r="333" spans="1:31" ht="12.75" hidden="1" customHeight="1">
      <c r="A333" s="157"/>
      <c r="K333" s="157"/>
      <c r="L333" s="157"/>
      <c r="M333" s="191"/>
      <c r="N333" s="282"/>
      <c r="O333" s="192"/>
      <c r="P333" s="160"/>
      <c r="Q333" s="160"/>
      <c r="R333" s="158"/>
      <c r="S333" s="158"/>
      <c r="T333" s="158"/>
      <c r="U333" s="158"/>
      <c r="V333" s="158"/>
      <c r="W333" s="159"/>
      <c r="X333" s="159"/>
      <c r="Y333" s="159"/>
      <c r="Z333" s="157"/>
      <c r="AA333" s="157"/>
      <c r="AB333" s="157"/>
      <c r="AC333" s="157"/>
      <c r="AD333" s="157"/>
      <c r="AE333" s="157"/>
    </row>
    <row r="334" spans="1:31" ht="12.75" hidden="1" customHeight="1">
      <c r="A334" s="157"/>
      <c r="K334" s="157"/>
      <c r="L334" s="157"/>
      <c r="M334" s="191"/>
      <c r="N334" s="282"/>
      <c r="O334" s="192"/>
      <c r="P334" s="160"/>
      <c r="Q334" s="160"/>
      <c r="R334" s="158"/>
      <c r="S334" s="158"/>
      <c r="T334" s="158"/>
      <c r="U334" s="158"/>
      <c r="V334" s="158"/>
      <c r="W334" s="159"/>
      <c r="X334" s="159"/>
      <c r="Y334" s="159"/>
      <c r="Z334" s="157"/>
      <c r="AA334" s="157"/>
      <c r="AB334" s="157"/>
      <c r="AC334" s="157"/>
      <c r="AD334" s="157"/>
      <c r="AE334" s="157"/>
    </row>
    <row r="335" spans="1:31" ht="12.75" hidden="1" customHeight="1">
      <c r="A335" s="157"/>
      <c r="K335" s="157"/>
      <c r="L335" s="157"/>
      <c r="M335" s="191"/>
      <c r="N335" s="282"/>
      <c r="O335" s="192"/>
      <c r="P335" s="160"/>
      <c r="Q335" s="160"/>
      <c r="R335" s="158"/>
      <c r="S335" s="158"/>
      <c r="T335" s="158"/>
      <c r="U335" s="158"/>
      <c r="V335" s="158"/>
      <c r="W335" s="159"/>
      <c r="X335" s="159"/>
      <c r="Y335" s="159"/>
      <c r="Z335" s="157"/>
      <c r="AA335" s="157"/>
      <c r="AB335" s="157"/>
      <c r="AC335" s="157"/>
      <c r="AD335" s="157"/>
      <c r="AE335" s="157"/>
    </row>
    <row r="336" spans="1:31" ht="12.75" hidden="1" customHeight="1">
      <c r="A336" s="157"/>
      <c r="K336" s="157"/>
      <c r="L336" s="157"/>
      <c r="M336" s="191"/>
      <c r="N336" s="282"/>
      <c r="O336" s="192"/>
      <c r="P336" s="160"/>
      <c r="Q336" s="160"/>
      <c r="R336" s="158"/>
      <c r="S336" s="158"/>
      <c r="T336" s="158"/>
      <c r="U336" s="158"/>
      <c r="V336" s="158"/>
      <c r="W336" s="159"/>
      <c r="X336" s="159"/>
      <c r="Y336" s="159"/>
      <c r="Z336" s="157"/>
      <c r="AA336" s="157"/>
      <c r="AB336" s="157"/>
      <c r="AC336" s="157"/>
      <c r="AD336" s="157"/>
      <c r="AE336" s="157"/>
    </row>
    <row r="337" spans="1:31" ht="12.75" hidden="1" customHeight="1">
      <c r="A337" s="157"/>
      <c r="K337" s="157"/>
      <c r="L337" s="157"/>
      <c r="M337" s="191"/>
      <c r="N337" s="282"/>
      <c r="O337" s="192"/>
      <c r="P337" s="160"/>
      <c r="Q337" s="160"/>
      <c r="R337" s="158"/>
      <c r="S337" s="158"/>
      <c r="T337" s="158"/>
      <c r="U337" s="158"/>
      <c r="V337" s="158"/>
      <c r="W337" s="159"/>
      <c r="X337" s="159"/>
      <c r="Y337" s="159"/>
      <c r="Z337" s="157"/>
      <c r="AA337" s="157"/>
      <c r="AB337" s="157"/>
      <c r="AC337" s="157"/>
      <c r="AD337" s="157"/>
      <c r="AE337" s="157"/>
    </row>
    <row r="338" spans="1:31" ht="12.75" hidden="1" customHeight="1">
      <c r="A338" s="157"/>
      <c r="K338" s="157"/>
      <c r="L338" s="157"/>
      <c r="M338" s="191"/>
      <c r="N338" s="282"/>
      <c r="O338" s="192"/>
      <c r="P338" s="160"/>
      <c r="Q338" s="160"/>
      <c r="R338" s="158"/>
      <c r="S338" s="158"/>
      <c r="T338" s="158"/>
      <c r="U338" s="158"/>
      <c r="V338" s="158"/>
      <c r="W338" s="159"/>
      <c r="X338" s="159"/>
      <c r="Y338" s="159"/>
      <c r="Z338" s="157"/>
      <c r="AA338" s="157"/>
      <c r="AB338" s="157"/>
      <c r="AC338" s="157"/>
      <c r="AD338" s="157"/>
      <c r="AE338" s="157"/>
    </row>
    <row r="339" spans="1:31" ht="12.75" hidden="1" customHeight="1">
      <c r="A339" s="157"/>
      <c r="K339" s="157"/>
      <c r="L339" s="157"/>
      <c r="M339" s="191"/>
      <c r="N339" s="282"/>
      <c r="O339" s="192"/>
      <c r="P339" s="160"/>
      <c r="Q339" s="160"/>
      <c r="R339" s="158"/>
      <c r="S339" s="158"/>
      <c r="T339" s="158"/>
      <c r="U339" s="158"/>
      <c r="V339" s="158"/>
      <c r="W339" s="159"/>
      <c r="X339" s="159"/>
      <c r="Y339" s="159"/>
      <c r="Z339" s="157"/>
      <c r="AA339" s="157"/>
      <c r="AB339" s="157"/>
      <c r="AC339" s="157"/>
      <c r="AD339" s="157"/>
      <c r="AE339" s="157"/>
    </row>
    <row r="340" spans="1:31" ht="12.75" hidden="1" customHeight="1">
      <c r="A340" s="157"/>
      <c r="K340" s="157"/>
      <c r="L340" s="157"/>
      <c r="M340" s="191"/>
      <c r="N340" s="282"/>
      <c r="O340" s="192"/>
      <c r="P340" s="160"/>
      <c r="Q340" s="160"/>
      <c r="R340" s="158"/>
      <c r="S340" s="158"/>
      <c r="T340" s="158"/>
      <c r="U340" s="158"/>
      <c r="V340" s="158"/>
      <c r="W340" s="159"/>
      <c r="X340" s="159"/>
      <c r="Y340" s="159"/>
      <c r="Z340" s="157"/>
      <c r="AA340" s="157"/>
      <c r="AB340" s="157"/>
      <c r="AC340" s="157"/>
      <c r="AD340" s="157"/>
      <c r="AE340" s="157"/>
    </row>
    <row r="341" spans="1:31" ht="12.75" hidden="1" customHeight="1">
      <c r="A341" s="157"/>
      <c r="K341" s="157"/>
      <c r="L341" s="157"/>
      <c r="M341" s="191"/>
      <c r="N341" s="282"/>
      <c r="O341" s="192"/>
      <c r="P341" s="160"/>
      <c r="Q341" s="160"/>
      <c r="R341" s="158"/>
      <c r="S341" s="158"/>
      <c r="T341" s="158"/>
      <c r="U341" s="158"/>
      <c r="V341" s="158"/>
      <c r="W341" s="159"/>
      <c r="X341" s="159"/>
      <c r="Y341" s="159"/>
      <c r="Z341" s="157"/>
      <c r="AA341" s="157"/>
      <c r="AB341" s="157"/>
      <c r="AC341" s="157"/>
      <c r="AD341" s="157"/>
      <c r="AE341" s="157"/>
    </row>
    <row r="342" spans="1:31" ht="12.75" hidden="1" customHeight="1">
      <c r="A342" s="157"/>
      <c r="K342" s="157"/>
      <c r="L342" s="157"/>
      <c r="M342" s="191"/>
      <c r="N342" s="282"/>
      <c r="O342" s="192"/>
      <c r="P342" s="160"/>
      <c r="Q342" s="160"/>
      <c r="R342" s="158"/>
      <c r="S342" s="158"/>
      <c r="T342" s="158"/>
      <c r="U342" s="158"/>
      <c r="V342" s="158"/>
      <c r="W342" s="159"/>
      <c r="X342" s="159"/>
      <c r="Y342" s="159"/>
      <c r="Z342" s="157"/>
      <c r="AA342" s="157"/>
      <c r="AB342" s="157"/>
      <c r="AC342" s="157"/>
      <c r="AD342" s="157"/>
      <c r="AE342" s="157"/>
    </row>
    <row r="343" spans="1:31" ht="12.75" hidden="1" customHeight="1">
      <c r="A343" s="157"/>
      <c r="K343" s="157"/>
      <c r="L343" s="157"/>
      <c r="M343" s="191"/>
      <c r="N343" s="282"/>
      <c r="O343" s="192"/>
      <c r="P343" s="160"/>
      <c r="Q343" s="160"/>
      <c r="R343" s="158"/>
      <c r="S343" s="158"/>
      <c r="T343" s="158"/>
      <c r="U343" s="158"/>
      <c r="V343" s="158"/>
      <c r="W343" s="159"/>
      <c r="X343" s="159"/>
      <c r="Y343" s="159"/>
      <c r="Z343" s="157"/>
      <c r="AA343" s="157"/>
      <c r="AB343" s="157"/>
      <c r="AC343" s="157"/>
      <c r="AD343" s="157"/>
      <c r="AE343" s="157"/>
    </row>
    <row r="344" spans="1:31" ht="12.75" hidden="1" customHeight="1">
      <c r="A344" s="157"/>
      <c r="K344" s="157"/>
      <c r="L344" s="157"/>
      <c r="M344" s="191"/>
      <c r="N344" s="282"/>
      <c r="O344" s="192"/>
      <c r="P344" s="160"/>
      <c r="Q344" s="160"/>
      <c r="R344" s="158"/>
      <c r="S344" s="158"/>
      <c r="T344" s="158"/>
      <c r="U344" s="158"/>
      <c r="V344" s="158"/>
      <c r="W344" s="159"/>
      <c r="X344" s="159"/>
      <c r="Y344" s="159"/>
      <c r="Z344" s="157"/>
      <c r="AA344" s="157"/>
      <c r="AB344" s="157"/>
      <c r="AC344" s="157"/>
      <c r="AD344" s="157"/>
      <c r="AE344" s="157"/>
    </row>
    <row r="345" spans="1:31" ht="12.75" hidden="1" customHeight="1">
      <c r="A345" s="157"/>
      <c r="K345" s="157"/>
      <c r="L345" s="157"/>
      <c r="M345" s="191"/>
      <c r="N345" s="282"/>
      <c r="O345" s="192"/>
      <c r="P345" s="160"/>
      <c r="Q345" s="160"/>
      <c r="R345" s="158"/>
      <c r="S345" s="158"/>
      <c r="T345" s="158"/>
      <c r="U345" s="158"/>
      <c r="V345" s="158"/>
      <c r="W345" s="159"/>
      <c r="X345" s="159"/>
      <c r="Y345" s="159"/>
      <c r="Z345" s="157"/>
      <c r="AA345" s="157"/>
      <c r="AB345" s="157"/>
      <c r="AC345" s="157"/>
      <c r="AD345" s="157"/>
      <c r="AE345" s="157"/>
    </row>
    <row r="346" spans="1:31" ht="12.75" hidden="1" customHeight="1">
      <c r="A346" s="157"/>
      <c r="K346" s="157"/>
      <c r="L346" s="157"/>
      <c r="M346" s="191"/>
      <c r="N346" s="282"/>
      <c r="O346" s="192"/>
      <c r="P346" s="160"/>
      <c r="Q346" s="160"/>
      <c r="R346" s="158"/>
      <c r="S346" s="158"/>
      <c r="T346" s="158"/>
      <c r="U346" s="158"/>
      <c r="V346" s="158"/>
      <c r="W346" s="159"/>
      <c r="X346" s="159"/>
      <c r="Y346" s="159"/>
      <c r="Z346" s="157"/>
      <c r="AA346" s="157"/>
      <c r="AB346" s="157"/>
      <c r="AC346" s="157"/>
      <c r="AD346" s="157"/>
      <c r="AE346" s="157"/>
    </row>
    <row r="347" spans="1:31" ht="12.75" hidden="1" customHeight="1">
      <c r="A347" s="157"/>
      <c r="K347" s="157"/>
      <c r="L347" s="157"/>
      <c r="M347" s="191"/>
      <c r="N347" s="282"/>
      <c r="O347" s="192"/>
      <c r="P347" s="160"/>
      <c r="Q347" s="160"/>
      <c r="R347" s="158"/>
      <c r="S347" s="158"/>
      <c r="T347" s="158"/>
      <c r="U347" s="158"/>
      <c r="V347" s="158"/>
      <c r="W347" s="159"/>
      <c r="X347" s="159"/>
      <c r="Y347" s="159"/>
      <c r="Z347" s="157"/>
      <c r="AA347" s="157"/>
      <c r="AB347" s="157"/>
      <c r="AC347" s="157"/>
      <c r="AD347" s="157"/>
      <c r="AE347" s="157"/>
    </row>
    <row r="348" spans="1:31" ht="12.75" hidden="1" customHeight="1">
      <c r="A348" s="157"/>
      <c r="K348" s="157"/>
      <c r="L348" s="157"/>
      <c r="M348" s="191"/>
      <c r="N348" s="282"/>
      <c r="O348" s="192"/>
      <c r="P348" s="160"/>
      <c r="Q348" s="160"/>
      <c r="R348" s="158"/>
      <c r="S348" s="158"/>
      <c r="T348" s="158"/>
      <c r="U348" s="158"/>
      <c r="V348" s="158"/>
      <c r="W348" s="159"/>
      <c r="X348" s="159"/>
      <c r="Y348" s="159"/>
      <c r="Z348" s="157"/>
      <c r="AA348" s="157"/>
      <c r="AB348" s="157"/>
      <c r="AC348" s="157"/>
      <c r="AD348" s="157"/>
      <c r="AE348" s="157"/>
    </row>
    <row r="349" spans="1:31" ht="12.75" hidden="1" customHeight="1">
      <c r="A349" s="157"/>
      <c r="K349" s="157"/>
      <c r="L349" s="157"/>
      <c r="M349" s="191"/>
      <c r="N349" s="282"/>
      <c r="O349" s="192"/>
      <c r="P349" s="160"/>
      <c r="Q349" s="160"/>
      <c r="R349" s="158"/>
      <c r="S349" s="158"/>
      <c r="T349" s="158"/>
      <c r="U349" s="158"/>
      <c r="V349" s="158"/>
      <c r="W349" s="159"/>
      <c r="X349" s="159"/>
      <c r="Y349" s="159"/>
      <c r="Z349" s="157"/>
      <c r="AA349" s="157"/>
      <c r="AB349" s="157"/>
      <c r="AC349" s="157"/>
      <c r="AD349" s="157"/>
      <c r="AE349" s="157"/>
    </row>
    <row r="350" spans="1:31" ht="12.75" hidden="1" customHeight="1">
      <c r="A350" s="157"/>
      <c r="K350" s="157"/>
      <c r="L350" s="157"/>
      <c r="M350" s="191"/>
      <c r="N350" s="282"/>
      <c r="O350" s="192"/>
      <c r="P350" s="160"/>
      <c r="Q350" s="160"/>
      <c r="R350" s="158"/>
      <c r="S350" s="158"/>
      <c r="T350" s="158"/>
      <c r="U350" s="158"/>
      <c r="V350" s="158"/>
      <c r="W350" s="159"/>
      <c r="X350" s="159"/>
      <c r="Y350" s="159"/>
      <c r="Z350" s="157"/>
      <c r="AA350" s="157"/>
      <c r="AB350" s="157"/>
      <c r="AC350" s="157"/>
      <c r="AD350" s="157"/>
      <c r="AE350" s="157"/>
    </row>
    <row r="351" spans="1:31" ht="12.75" hidden="1" customHeight="1">
      <c r="A351" s="157"/>
      <c r="K351" s="157"/>
      <c r="L351" s="157"/>
      <c r="M351" s="191"/>
      <c r="N351" s="282"/>
      <c r="O351" s="192"/>
      <c r="P351" s="160"/>
      <c r="Q351" s="160"/>
      <c r="R351" s="158"/>
      <c r="S351" s="158"/>
      <c r="T351" s="158"/>
      <c r="U351" s="158"/>
      <c r="V351" s="158"/>
      <c r="W351" s="159"/>
      <c r="X351" s="159"/>
      <c r="Y351" s="159"/>
      <c r="Z351" s="157"/>
      <c r="AA351" s="157"/>
      <c r="AB351" s="157"/>
      <c r="AC351" s="157"/>
      <c r="AD351" s="157"/>
      <c r="AE351" s="157"/>
    </row>
    <row r="352" spans="1:31" ht="12.75" hidden="1" customHeight="1">
      <c r="A352" s="157"/>
      <c r="K352" s="157"/>
      <c r="L352" s="157"/>
      <c r="M352" s="191"/>
      <c r="N352" s="282"/>
      <c r="O352" s="192"/>
      <c r="P352" s="160"/>
      <c r="Q352" s="160"/>
      <c r="R352" s="158"/>
      <c r="S352" s="158"/>
      <c r="T352" s="158"/>
      <c r="U352" s="158"/>
      <c r="V352" s="158"/>
      <c r="W352" s="159"/>
      <c r="X352" s="159"/>
      <c r="Y352" s="159"/>
      <c r="Z352" s="157"/>
      <c r="AA352" s="157"/>
      <c r="AB352" s="157"/>
      <c r="AC352" s="157"/>
      <c r="AD352" s="157"/>
      <c r="AE352" s="157"/>
    </row>
    <row r="353" spans="1:31" ht="12.75" hidden="1" customHeight="1">
      <c r="A353" s="157"/>
      <c r="K353" s="157"/>
      <c r="L353" s="157"/>
      <c r="M353" s="191"/>
      <c r="N353" s="282"/>
      <c r="O353" s="192"/>
      <c r="P353" s="160"/>
      <c r="Q353" s="160"/>
      <c r="R353" s="158"/>
      <c r="S353" s="158"/>
      <c r="T353" s="158"/>
      <c r="U353" s="158"/>
      <c r="V353" s="158"/>
      <c r="W353" s="159"/>
      <c r="X353" s="159"/>
      <c r="Y353" s="159"/>
      <c r="Z353" s="157"/>
      <c r="AA353" s="157"/>
      <c r="AB353" s="157"/>
      <c r="AC353" s="157"/>
      <c r="AD353" s="157"/>
      <c r="AE353" s="157"/>
    </row>
    <row r="354" spans="1:31" ht="12.75" hidden="1" customHeight="1">
      <c r="A354" s="157"/>
      <c r="K354" s="157"/>
      <c r="L354" s="157"/>
      <c r="M354" s="191"/>
      <c r="N354" s="282"/>
      <c r="O354" s="192"/>
      <c r="P354" s="160"/>
      <c r="Q354" s="160"/>
      <c r="R354" s="158"/>
      <c r="S354" s="158"/>
      <c r="T354" s="158"/>
      <c r="U354" s="158"/>
      <c r="V354" s="158"/>
      <c r="W354" s="159"/>
      <c r="X354" s="159"/>
      <c r="Y354" s="159"/>
      <c r="Z354" s="157"/>
      <c r="AA354" s="157"/>
      <c r="AB354" s="157"/>
      <c r="AC354" s="157"/>
      <c r="AD354" s="157"/>
      <c r="AE354" s="157"/>
    </row>
    <row r="355" spans="1:31" ht="12.75" hidden="1" customHeight="1">
      <c r="A355" s="157"/>
      <c r="K355" s="157"/>
      <c r="L355" s="157"/>
      <c r="M355" s="191"/>
      <c r="N355" s="282"/>
      <c r="O355" s="192"/>
      <c r="P355" s="160"/>
      <c r="Q355" s="160"/>
      <c r="R355" s="158"/>
      <c r="S355" s="158"/>
      <c r="T355" s="158"/>
      <c r="U355" s="158"/>
      <c r="V355" s="158"/>
      <c r="W355" s="159"/>
      <c r="X355" s="159"/>
      <c r="Y355" s="159"/>
      <c r="Z355" s="157"/>
      <c r="AA355" s="157"/>
      <c r="AB355" s="157"/>
      <c r="AC355" s="157"/>
      <c r="AD355" s="157"/>
      <c r="AE355" s="157"/>
    </row>
    <row r="356" spans="1:31" ht="12.75" hidden="1" customHeight="1">
      <c r="A356" s="157"/>
      <c r="K356" s="157"/>
      <c r="L356" s="157"/>
      <c r="M356" s="191"/>
      <c r="N356" s="282"/>
      <c r="O356" s="192"/>
      <c r="P356" s="160"/>
      <c r="Q356" s="160"/>
      <c r="R356" s="158"/>
      <c r="S356" s="158"/>
      <c r="T356" s="158"/>
      <c r="U356" s="158"/>
      <c r="V356" s="158"/>
      <c r="W356" s="159"/>
      <c r="X356" s="159"/>
      <c r="Y356" s="159"/>
      <c r="Z356" s="157"/>
      <c r="AA356" s="157"/>
      <c r="AB356" s="157"/>
      <c r="AC356" s="157"/>
      <c r="AD356" s="157"/>
      <c r="AE356" s="157"/>
    </row>
    <row r="357" spans="1:31" ht="12.75" hidden="1" customHeight="1">
      <c r="A357" s="157"/>
      <c r="K357" s="157"/>
      <c r="L357" s="157"/>
      <c r="M357" s="191"/>
      <c r="N357" s="282"/>
      <c r="O357" s="192"/>
      <c r="P357" s="160"/>
      <c r="Q357" s="160"/>
      <c r="R357" s="158"/>
      <c r="S357" s="158"/>
      <c r="T357" s="158"/>
      <c r="U357" s="158"/>
      <c r="V357" s="158"/>
      <c r="W357" s="159"/>
      <c r="X357" s="159"/>
      <c r="Y357" s="159"/>
      <c r="Z357" s="157"/>
      <c r="AA357" s="157"/>
      <c r="AB357" s="157"/>
      <c r="AC357" s="157"/>
      <c r="AD357" s="157"/>
      <c r="AE357" s="157"/>
    </row>
    <row r="358" spans="1:31" ht="12.75" hidden="1" customHeight="1">
      <c r="A358" s="157"/>
      <c r="K358" s="157"/>
      <c r="L358" s="157"/>
      <c r="M358" s="191"/>
      <c r="N358" s="282"/>
      <c r="O358" s="192"/>
      <c r="P358" s="160"/>
      <c r="Q358" s="160"/>
      <c r="R358" s="158"/>
      <c r="S358" s="158"/>
      <c r="T358" s="158"/>
      <c r="U358" s="158"/>
      <c r="V358" s="158"/>
      <c r="W358" s="159"/>
      <c r="X358" s="159"/>
      <c r="Y358" s="159"/>
      <c r="Z358" s="157"/>
      <c r="AA358" s="157"/>
      <c r="AB358" s="157"/>
      <c r="AC358" s="157"/>
      <c r="AD358" s="157"/>
      <c r="AE358" s="157"/>
    </row>
    <row r="359" spans="1:31" ht="12.75" hidden="1" customHeight="1">
      <c r="A359" s="157"/>
      <c r="K359" s="157"/>
      <c r="L359" s="157"/>
      <c r="M359" s="191"/>
      <c r="N359" s="282"/>
      <c r="O359" s="192"/>
      <c r="P359" s="160"/>
      <c r="Q359" s="160"/>
      <c r="R359" s="158"/>
      <c r="S359" s="158"/>
      <c r="T359" s="158"/>
      <c r="U359" s="158"/>
      <c r="V359" s="158"/>
      <c r="W359" s="159"/>
      <c r="X359" s="159"/>
      <c r="Y359" s="159"/>
      <c r="Z359" s="157"/>
      <c r="AA359" s="157"/>
      <c r="AB359" s="157"/>
      <c r="AC359" s="157"/>
      <c r="AD359" s="157"/>
      <c r="AE359" s="157"/>
    </row>
    <row r="360" spans="1:31" ht="12.75" hidden="1" customHeight="1">
      <c r="A360" s="157"/>
      <c r="K360" s="157"/>
      <c r="L360" s="157"/>
      <c r="M360" s="191"/>
      <c r="N360" s="282"/>
      <c r="O360" s="192"/>
      <c r="P360" s="160"/>
      <c r="Q360" s="160"/>
      <c r="R360" s="158"/>
      <c r="S360" s="158"/>
      <c r="T360" s="158"/>
      <c r="U360" s="158"/>
      <c r="V360" s="158"/>
      <c r="W360" s="159"/>
      <c r="X360" s="159"/>
      <c r="Y360" s="159"/>
      <c r="Z360" s="157"/>
      <c r="AA360" s="157"/>
      <c r="AB360" s="157"/>
      <c r="AC360" s="157"/>
      <c r="AD360" s="157"/>
      <c r="AE360" s="157"/>
    </row>
    <row r="361" spans="1:31" ht="12.75" hidden="1" customHeight="1">
      <c r="A361" s="157"/>
      <c r="K361" s="157"/>
      <c r="L361" s="157"/>
      <c r="M361" s="191"/>
      <c r="N361" s="282"/>
      <c r="O361" s="192"/>
      <c r="P361" s="160"/>
      <c r="Q361" s="160"/>
      <c r="R361" s="158"/>
      <c r="S361" s="158"/>
      <c r="T361" s="158"/>
      <c r="U361" s="158"/>
      <c r="V361" s="158"/>
      <c r="W361" s="159"/>
      <c r="X361" s="159"/>
      <c r="Y361" s="159"/>
      <c r="Z361" s="157"/>
      <c r="AA361" s="157"/>
      <c r="AB361" s="157"/>
      <c r="AC361" s="157"/>
      <c r="AD361" s="157"/>
      <c r="AE361" s="157"/>
    </row>
    <row r="362" spans="1:31" ht="12.75" hidden="1" customHeight="1">
      <c r="A362" s="157"/>
      <c r="K362" s="157"/>
      <c r="L362" s="157"/>
      <c r="M362" s="191"/>
      <c r="N362" s="282"/>
      <c r="O362" s="192"/>
      <c r="P362" s="160"/>
      <c r="Q362" s="160"/>
      <c r="R362" s="158"/>
      <c r="S362" s="158"/>
      <c r="T362" s="158"/>
      <c r="U362" s="158"/>
      <c r="V362" s="158"/>
      <c r="W362" s="159"/>
      <c r="X362" s="159"/>
      <c r="Y362" s="159"/>
      <c r="Z362" s="157"/>
      <c r="AA362" s="157"/>
      <c r="AB362" s="157"/>
      <c r="AC362" s="157"/>
      <c r="AD362" s="157"/>
      <c r="AE362" s="157"/>
    </row>
    <row r="363" spans="1:31" ht="12.75" hidden="1" customHeight="1">
      <c r="A363" s="157"/>
      <c r="K363" s="157"/>
      <c r="L363" s="157"/>
      <c r="M363" s="191"/>
      <c r="N363" s="282"/>
      <c r="O363" s="192"/>
      <c r="P363" s="160"/>
      <c r="Q363" s="160"/>
      <c r="R363" s="158"/>
      <c r="S363" s="158"/>
      <c r="T363" s="158"/>
      <c r="U363" s="158"/>
      <c r="V363" s="158"/>
      <c r="W363" s="159"/>
      <c r="X363" s="159"/>
      <c r="Y363" s="159"/>
      <c r="Z363" s="157"/>
      <c r="AA363" s="157"/>
      <c r="AB363" s="157"/>
      <c r="AC363" s="157"/>
      <c r="AD363" s="157"/>
      <c r="AE363" s="157"/>
    </row>
    <row r="364" spans="1:31" ht="12.75" hidden="1" customHeight="1">
      <c r="A364" s="157"/>
      <c r="K364" s="157"/>
      <c r="L364" s="157"/>
      <c r="M364" s="191"/>
      <c r="N364" s="282"/>
      <c r="O364" s="192"/>
      <c r="P364" s="160"/>
      <c r="Q364" s="160"/>
      <c r="R364" s="158"/>
      <c r="S364" s="158"/>
      <c r="T364" s="158"/>
      <c r="U364" s="158"/>
      <c r="V364" s="158"/>
      <c r="W364" s="159"/>
      <c r="X364" s="159"/>
      <c r="Y364" s="159"/>
      <c r="Z364" s="157"/>
      <c r="AA364" s="157"/>
      <c r="AB364" s="157"/>
      <c r="AC364" s="157"/>
      <c r="AD364" s="157"/>
      <c r="AE364" s="157"/>
    </row>
    <row r="365" spans="1:31" ht="12.75" hidden="1" customHeight="1">
      <c r="A365" s="157"/>
      <c r="K365" s="157"/>
      <c r="L365" s="157"/>
      <c r="M365" s="191"/>
      <c r="N365" s="282"/>
      <c r="O365" s="192"/>
      <c r="P365" s="160"/>
      <c r="Q365" s="160"/>
      <c r="R365" s="158"/>
      <c r="S365" s="158"/>
      <c r="T365" s="158"/>
      <c r="U365" s="158"/>
      <c r="V365" s="158"/>
      <c r="W365" s="159"/>
      <c r="X365" s="159"/>
      <c r="Y365" s="159"/>
      <c r="Z365" s="157"/>
      <c r="AA365" s="157"/>
      <c r="AB365" s="157"/>
      <c r="AC365" s="157"/>
      <c r="AD365" s="157"/>
      <c r="AE365" s="157"/>
    </row>
    <row r="366" spans="1:31" ht="12.75" hidden="1" customHeight="1">
      <c r="A366" s="157"/>
      <c r="K366" s="157"/>
      <c r="L366" s="157"/>
      <c r="M366" s="191"/>
      <c r="N366" s="282"/>
      <c r="O366" s="192"/>
      <c r="P366" s="160"/>
      <c r="Q366" s="160"/>
      <c r="R366" s="158"/>
      <c r="S366" s="158"/>
      <c r="T366" s="158"/>
      <c r="U366" s="158"/>
      <c r="V366" s="158"/>
      <c r="W366" s="159"/>
      <c r="X366" s="159"/>
      <c r="Y366" s="159"/>
      <c r="Z366" s="157"/>
      <c r="AA366" s="157"/>
      <c r="AB366" s="157"/>
      <c r="AC366" s="157"/>
      <c r="AD366" s="157"/>
      <c r="AE366" s="157"/>
    </row>
    <row r="367" spans="1:31" ht="12.75" hidden="1" customHeight="1">
      <c r="A367" s="157"/>
      <c r="K367" s="157"/>
      <c r="L367" s="157"/>
      <c r="M367" s="191"/>
      <c r="N367" s="282"/>
      <c r="O367" s="192"/>
      <c r="P367" s="160"/>
      <c r="Q367" s="160"/>
      <c r="R367" s="158"/>
      <c r="S367" s="158"/>
      <c r="T367" s="158"/>
      <c r="U367" s="158"/>
      <c r="V367" s="158"/>
      <c r="W367" s="159"/>
      <c r="X367" s="159"/>
      <c r="Y367" s="159"/>
      <c r="Z367" s="157"/>
      <c r="AA367" s="157"/>
      <c r="AB367" s="157"/>
      <c r="AC367" s="157"/>
      <c r="AD367" s="157"/>
      <c r="AE367" s="157"/>
    </row>
    <row r="368" spans="1:31" ht="12.75" hidden="1" customHeight="1">
      <c r="A368" s="157"/>
      <c r="K368" s="157"/>
      <c r="L368" s="157"/>
      <c r="M368" s="191"/>
      <c r="N368" s="282"/>
      <c r="O368" s="192"/>
      <c r="P368" s="160"/>
      <c r="Q368" s="160"/>
      <c r="R368" s="158"/>
      <c r="S368" s="158"/>
      <c r="T368" s="158"/>
      <c r="U368" s="158"/>
      <c r="V368" s="158"/>
      <c r="W368" s="159"/>
      <c r="X368" s="159"/>
      <c r="Y368" s="159"/>
      <c r="Z368" s="157"/>
      <c r="AA368" s="157"/>
      <c r="AB368" s="157"/>
      <c r="AC368" s="157"/>
      <c r="AD368" s="157"/>
      <c r="AE368" s="157"/>
    </row>
    <row r="369" spans="1:31" ht="12.75" hidden="1" customHeight="1">
      <c r="A369" s="157"/>
      <c r="K369" s="157"/>
      <c r="L369" s="157"/>
      <c r="M369" s="191"/>
      <c r="N369" s="282"/>
      <c r="O369" s="192"/>
      <c r="P369" s="160"/>
      <c r="Q369" s="160"/>
      <c r="R369" s="158"/>
      <c r="S369" s="158"/>
      <c r="T369" s="158"/>
      <c r="U369" s="158"/>
      <c r="V369" s="158"/>
      <c r="W369" s="159"/>
      <c r="X369" s="159"/>
      <c r="Y369" s="159"/>
      <c r="Z369" s="157"/>
      <c r="AA369" s="157"/>
      <c r="AB369" s="157"/>
      <c r="AC369" s="157"/>
      <c r="AD369" s="157"/>
      <c r="AE369" s="157"/>
    </row>
    <row r="370" spans="1:31" ht="12.75" hidden="1" customHeight="1">
      <c r="A370" s="157"/>
      <c r="K370" s="157"/>
      <c r="L370" s="157"/>
      <c r="M370" s="191"/>
      <c r="N370" s="282"/>
      <c r="O370" s="192"/>
      <c r="P370" s="160"/>
      <c r="Q370" s="160"/>
      <c r="R370" s="158"/>
      <c r="S370" s="158"/>
      <c r="T370" s="158"/>
      <c r="U370" s="158"/>
      <c r="V370" s="158"/>
      <c r="W370" s="159"/>
      <c r="X370" s="159"/>
      <c r="Y370" s="159"/>
      <c r="Z370" s="157"/>
      <c r="AA370" s="157"/>
      <c r="AB370" s="157"/>
      <c r="AC370" s="157"/>
      <c r="AD370" s="157"/>
      <c r="AE370" s="157"/>
    </row>
    <row r="371" spans="1:31" ht="12.75" hidden="1" customHeight="1">
      <c r="A371" s="157"/>
      <c r="K371" s="157"/>
      <c r="L371" s="157"/>
      <c r="M371" s="191"/>
      <c r="N371" s="282"/>
      <c r="O371" s="192"/>
      <c r="P371" s="160"/>
      <c r="Q371" s="160"/>
      <c r="R371" s="158"/>
      <c r="S371" s="158"/>
      <c r="T371" s="158"/>
      <c r="U371" s="158"/>
      <c r="V371" s="158"/>
      <c r="W371" s="159"/>
      <c r="X371" s="159"/>
      <c r="Y371" s="159"/>
      <c r="Z371" s="157"/>
      <c r="AA371" s="157"/>
      <c r="AB371" s="157"/>
      <c r="AC371" s="157"/>
      <c r="AD371" s="157"/>
      <c r="AE371" s="157"/>
    </row>
    <row r="372" spans="1:31" ht="12.75" hidden="1" customHeight="1">
      <c r="A372" s="157"/>
      <c r="K372" s="157"/>
      <c r="L372" s="157"/>
      <c r="M372" s="191"/>
      <c r="N372" s="282"/>
      <c r="O372" s="192"/>
      <c r="P372" s="160"/>
      <c r="Q372" s="160"/>
      <c r="R372" s="158"/>
      <c r="S372" s="158"/>
      <c r="T372" s="158"/>
      <c r="U372" s="158"/>
      <c r="V372" s="158"/>
      <c r="W372" s="159"/>
      <c r="X372" s="159"/>
      <c r="Y372" s="159"/>
      <c r="Z372" s="157"/>
      <c r="AA372" s="157"/>
      <c r="AB372" s="157"/>
      <c r="AC372" s="157"/>
      <c r="AD372" s="157"/>
      <c r="AE372" s="157"/>
    </row>
    <row r="373" spans="1:31" ht="12.75" hidden="1" customHeight="1">
      <c r="A373" s="157"/>
      <c r="K373" s="157"/>
      <c r="L373" s="157"/>
      <c r="M373" s="191"/>
      <c r="N373" s="282"/>
      <c r="O373" s="192"/>
      <c r="P373" s="160"/>
      <c r="Q373" s="160"/>
      <c r="R373" s="158"/>
      <c r="S373" s="158"/>
      <c r="T373" s="158"/>
      <c r="U373" s="158"/>
      <c r="V373" s="158"/>
      <c r="W373" s="159"/>
      <c r="X373" s="159"/>
      <c r="Y373" s="159"/>
      <c r="Z373" s="157"/>
      <c r="AA373" s="157"/>
      <c r="AB373" s="157"/>
      <c r="AC373" s="157"/>
      <c r="AD373" s="157"/>
      <c r="AE373" s="157"/>
    </row>
    <row r="374" spans="1:31" ht="12.75" hidden="1" customHeight="1">
      <c r="A374" s="157"/>
      <c r="K374" s="157"/>
      <c r="L374" s="157"/>
      <c r="M374" s="191"/>
      <c r="N374" s="282"/>
      <c r="O374" s="192"/>
      <c r="P374" s="160"/>
      <c r="Q374" s="160"/>
      <c r="R374" s="158"/>
      <c r="S374" s="158"/>
      <c r="T374" s="158"/>
      <c r="U374" s="158"/>
      <c r="V374" s="158"/>
      <c r="W374" s="159"/>
      <c r="X374" s="159"/>
      <c r="Y374" s="159"/>
      <c r="Z374" s="157"/>
      <c r="AA374" s="157"/>
      <c r="AB374" s="157"/>
      <c r="AC374" s="157"/>
      <c r="AD374" s="157"/>
      <c r="AE374" s="157"/>
    </row>
    <row r="375" spans="1:31" ht="12.75" hidden="1" customHeight="1">
      <c r="A375" s="157"/>
      <c r="K375" s="157"/>
      <c r="L375" s="157"/>
      <c r="M375" s="191"/>
      <c r="N375" s="282"/>
      <c r="O375" s="192"/>
      <c r="P375" s="160"/>
      <c r="Q375" s="160"/>
      <c r="R375" s="158"/>
      <c r="S375" s="158"/>
      <c r="T375" s="158"/>
      <c r="U375" s="158"/>
      <c r="V375" s="158"/>
      <c r="W375" s="159"/>
      <c r="X375" s="159"/>
      <c r="Y375" s="159"/>
      <c r="Z375" s="157"/>
      <c r="AA375" s="157"/>
      <c r="AB375" s="157"/>
      <c r="AC375" s="157"/>
      <c r="AD375" s="157"/>
      <c r="AE375" s="157"/>
    </row>
    <row r="376" spans="1:31" ht="12.75" hidden="1" customHeight="1">
      <c r="A376" s="157"/>
      <c r="K376" s="157"/>
      <c r="L376" s="157"/>
      <c r="M376" s="191"/>
      <c r="N376" s="282"/>
      <c r="O376" s="192"/>
      <c r="P376" s="160"/>
      <c r="Q376" s="160"/>
      <c r="R376" s="158"/>
      <c r="S376" s="158"/>
      <c r="T376" s="158"/>
      <c r="U376" s="158"/>
      <c r="V376" s="158"/>
      <c r="W376" s="159"/>
      <c r="X376" s="159"/>
      <c r="Y376" s="159"/>
      <c r="Z376" s="157"/>
      <c r="AA376" s="157"/>
      <c r="AB376" s="157"/>
      <c r="AC376" s="157"/>
      <c r="AD376" s="157"/>
      <c r="AE376" s="157"/>
    </row>
    <row r="377" spans="1:31" ht="12.75" hidden="1" customHeight="1">
      <c r="A377" s="157"/>
      <c r="K377" s="157"/>
      <c r="L377" s="157"/>
      <c r="M377" s="191"/>
      <c r="N377" s="282"/>
      <c r="O377" s="192"/>
      <c r="P377" s="160"/>
      <c r="Q377" s="160"/>
      <c r="R377" s="158"/>
      <c r="S377" s="158"/>
      <c r="T377" s="158"/>
      <c r="U377" s="158"/>
      <c r="V377" s="158"/>
      <c r="W377" s="159"/>
      <c r="X377" s="159"/>
      <c r="Y377" s="159"/>
      <c r="Z377" s="157"/>
      <c r="AA377" s="157"/>
      <c r="AB377" s="157"/>
      <c r="AC377" s="157"/>
      <c r="AD377" s="157"/>
      <c r="AE377" s="157"/>
    </row>
    <row r="378" spans="1:31" ht="12.75" hidden="1" customHeight="1">
      <c r="A378" s="157"/>
      <c r="K378" s="157"/>
      <c r="L378" s="157"/>
      <c r="M378" s="191"/>
      <c r="N378" s="282"/>
      <c r="O378" s="192"/>
      <c r="P378" s="160"/>
      <c r="Q378" s="160"/>
      <c r="R378" s="158"/>
      <c r="S378" s="158"/>
      <c r="T378" s="158"/>
      <c r="U378" s="158"/>
      <c r="V378" s="158"/>
      <c r="W378" s="159"/>
      <c r="X378" s="159"/>
      <c r="Y378" s="159"/>
      <c r="Z378" s="157"/>
      <c r="AA378" s="157"/>
      <c r="AB378" s="157"/>
      <c r="AC378" s="157"/>
      <c r="AD378" s="157"/>
      <c r="AE378" s="157"/>
    </row>
    <row r="379" spans="1:31" ht="12.75" hidden="1" customHeight="1">
      <c r="A379" s="157"/>
      <c r="K379" s="157"/>
      <c r="L379" s="157"/>
      <c r="M379" s="191"/>
      <c r="N379" s="282"/>
      <c r="O379" s="192"/>
      <c r="P379" s="160"/>
      <c r="Q379" s="160"/>
      <c r="R379" s="158"/>
      <c r="S379" s="158"/>
      <c r="T379" s="158"/>
      <c r="U379" s="158"/>
      <c r="V379" s="158"/>
      <c r="W379" s="159"/>
      <c r="X379" s="159"/>
      <c r="Y379" s="159"/>
      <c r="Z379" s="157"/>
      <c r="AA379" s="157"/>
      <c r="AB379" s="157"/>
      <c r="AC379" s="157"/>
      <c r="AD379" s="157"/>
      <c r="AE379" s="157"/>
    </row>
    <row r="380" spans="1:31" ht="12.75" hidden="1" customHeight="1">
      <c r="A380" s="157"/>
      <c r="K380" s="157"/>
      <c r="L380" s="157"/>
      <c r="M380" s="191"/>
      <c r="N380" s="282"/>
      <c r="O380" s="192"/>
      <c r="P380" s="160"/>
      <c r="Q380" s="160"/>
      <c r="R380" s="158"/>
      <c r="S380" s="158"/>
      <c r="T380" s="158"/>
      <c r="U380" s="158"/>
      <c r="V380" s="158"/>
      <c r="W380" s="159"/>
      <c r="X380" s="159"/>
      <c r="Y380" s="159"/>
      <c r="Z380" s="157"/>
      <c r="AA380" s="157"/>
      <c r="AB380" s="157"/>
      <c r="AC380" s="157"/>
      <c r="AD380" s="157"/>
      <c r="AE380" s="157"/>
    </row>
    <row r="381" spans="1:31" ht="12.75" hidden="1" customHeight="1">
      <c r="A381" s="157"/>
      <c r="K381" s="157"/>
      <c r="L381" s="157"/>
      <c r="M381" s="191"/>
      <c r="N381" s="282"/>
      <c r="O381" s="192"/>
      <c r="P381" s="160"/>
      <c r="Q381" s="160"/>
      <c r="R381" s="158"/>
      <c r="S381" s="158"/>
      <c r="T381" s="158"/>
      <c r="U381" s="158"/>
      <c r="V381" s="158"/>
      <c r="W381" s="159"/>
      <c r="X381" s="159"/>
      <c r="Y381" s="159"/>
      <c r="Z381" s="157"/>
      <c r="AA381" s="157"/>
      <c r="AB381" s="157"/>
      <c r="AC381" s="157"/>
      <c r="AD381" s="157"/>
      <c r="AE381" s="157"/>
    </row>
    <row r="382" spans="1:31" ht="12.75" hidden="1" customHeight="1">
      <c r="A382" s="157"/>
      <c r="K382" s="157"/>
      <c r="L382" s="157"/>
      <c r="M382" s="191"/>
      <c r="N382" s="282"/>
      <c r="O382" s="192"/>
      <c r="P382" s="160"/>
      <c r="Q382" s="160"/>
      <c r="R382" s="158"/>
      <c r="S382" s="158"/>
      <c r="T382" s="158"/>
      <c r="U382" s="158"/>
      <c r="V382" s="158"/>
      <c r="W382" s="159"/>
      <c r="X382" s="159"/>
      <c r="Y382" s="159"/>
      <c r="Z382" s="157"/>
      <c r="AA382" s="157"/>
      <c r="AB382" s="157"/>
      <c r="AC382" s="157"/>
      <c r="AD382" s="157"/>
      <c r="AE382" s="157"/>
    </row>
    <row r="383" spans="1:31" ht="12.75" hidden="1" customHeight="1">
      <c r="A383" s="157"/>
      <c r="K383" s="157"/>
      <c r="L383" s="157"/>
      <c r="M383" s="191"/>
      <c r="N383" s="282"/>
      <c r="O383" s="192"/>
      <c r="P383" s="160"/>
      <c r="Q383" s="160"/>
      <c r="R383" s="158"/>
      <c r="S383" s="158"/>
      <c r="T383" s="158"/>
      <c r="U383" s="158"/>
      <c r="V383" s="158"/>
      <c r="W383" s="159"/>
      <c r="X383" s="159"/>
      <c r="Y383" s="159"/>
      <c r="Z383" s="157"/>
      <c r="AA383" s="157"/>
      <c r="AB383" s="157"/>
      <c r="AC383" s="157"/>
      <c r="AD383" s="157"/>
      <c r="AE383" s="157"/>
    </row>
    <row r="384" spans="1:31" ht="12.75" hidden="1" customHeight="1">
      <c r="A384" s="157"/>
      <c r="K384" s="157"/>
      <c r="L384" s="157"/>
      <c r="M384" s="191"/>
      <c r="N384" s="282"/>
      <c r="O384" s="192"/>
      <c r="P384" s="160"/>
      <c r="Q384" s="160"/>
      <c r="R384" s="158"/>
      <c r="S384" s="158"/>
      <c r="T384" s="158"/>
      <c r="U384" s="158"/>
      <c r="V384" s="158"/>
      <c r="W384" s="159"/>
      <c r="X384" s="159"/>
      <c r="Y384" s="159"/>
      <c r="Z384" s="157"/>
      <c r="AA384" s="157"/>
      <c r="AB384" s="157"/>
      <c r="AC384" s="157"/>
      <c r="AD384" s="157"/>
      <c r="AE384" s="157"/>
    </row>
    <row r="385" spans="1:31" ht="12.75" hidden="1" customHeight="1">
      <c r="A385" s="157"/>
      <c r="K385" s="157"/>
      <c r="L385" s="157"/>
      <c r="M385" s="191"/>
      <c r="N385" s="282"/>
      <c r="O385" s="192"/>
      <c r="P385" s="160"/>
      <c r="Q385" s="160"/>
      <c r="R385" s="158"/>
      <c r="S385" s="158"/>
      <c r="T385" s="158"/>
      <c r="U385" s="158"/>
      <c r="V385" s="158"/>
      <c r="W385" s="159"/>
      <c r="X385" s="159"/>
      <c r="Y385" s="159"/>
      <c r="Z385" s="157"/>
      <c r="AA385" s="157"/>
      <c r="AB385" s="157"/>
      <c r="AC385" s="157"/>
      <c r="AD385" s="157"/>
      <c r="AE385" s="157"/>
    </row>
    <row r="386" spans="1:31" ht="12.75" hidden="1" customHeight="1">
      <c r="A386" s="157"/>
      <c r="K386" s="157"/>
      <c r="L386" s="157"/>
      <c r="M386" s="191"/>
      <c r="N386" s="282"/>
      <c r="O386" s="192"/>
      <c r="P386" s="160"/>
      <c r="Q386" s="160"/>
      <c r="R386" s="158"/>
      <c r="S386" s="158"/>
      <c r="T386" s="158"/>
      <c r="U386" s="158"/>
      <c r="V386" s="158"/>
      <c r="W386" s="159"/>
      <c r="X386" s="159"/>
      <c r="Y386" s="159"/>
      <c r="Z386" s="157"/>
      <c r="AA386" s="157"/>
      <c r="AB386" s="157"/>
      <c r="AC386" s="157"/>
      <c r="AD386" s="157"/>
      <c r="AE386" s="157"/>
    </row>
    <row r="387" spans="1:31" ht="12.75" hidden="1" customHeight="1">
      <c r="A387" s="157"/>
      <c r="K387" s="157"/>
      <c r="L387" s="157"/>
      <c r="M387" s="191"/>
      <c r="N387" s="282"/>
      <c r="O387" s="192"/>
      <c r="P387" s="160"/>
      <c r="Q387" s="160"/>
      <c r="R387" s="158"/>
      <c r="S387" s="158"/>
      <c r="T387" s="158"/>
      <c r="U387" s="158"/>
      <c r="V387" s="158"/>
      <c r="W387" s="159"/>
      <c r="X387" s="159"/>
      <c r="Y387" s="159"/>
      <c r="Z387" s="157"/>
      <c r="AA387" s="157"/>
      <c r="AB387" s="157"/>
      <c r="AC387" s="157"/>
      <c r="AD387" s="157"/>
      <c r="AE387" s="157"/>
    </row>
    <row r="388" spans="1:31" ht="12.75" hidden="1" customHeight="1">
      <c r="A388" s="157"/>
      <c r="K388" s="157"/>
      <c r="L388" s="157"/>
      <c r="M388" s="191"/>
      <c r="N388" s="282"/>
      <c r="O388" s="192"/>
      <c r="P388" s="160"/>
      <c r="Q388" s="160"/>
      <c r="R388" s="158"/>
      <c r="S388" s="158"/>
      <c r="T388" s="158"/>
      <c r="U388" s="158"/>
      <c r="V388" s="158"/>
      <c r="W388" s="159"/>
      <c r="X388" s="159"/>
      <c r="Y388" s="159"/>
      <c r="Z388" s="157"/>
      <c r="AA388" s="157"/>
      <c r="AB388" s="157"/>
      <c r="AC388" s="157"/>
      <c r="AD388" s="157"/>
      <c r="AE388" s="157"/>
    </row>
    <row r="389" spans="1:31" ht="12.75" hidden="1" customHeight="1">
      <c r="A389" s="157"/>
      <c r="K389" s="157"/>
      <c r="L389" s="157"/>
      <c r="M389" s="191"/>
      <c r="N389" s="282"/>
      <c r="O389" s="192"/>
      <c r="P389" s="160"/>
      <c r="Q389" s="160"/>
      <c r="R389" s="158"/>
      <c r="S389" s="158"/>
      <c r="T389" s="158"/>
      <c r="U389" s="158"/>
      <c r="V389" s="158"/>
      <c r="W389" s="159"/>
      <c r="X389" s="159"/>
      <c r="Y389" s="159"/>
      <c r="Z389" s="157"/>
      <c r="AA389" s="157"/>
      <c r="AB389" s="157"/>
      <c r="AC389" s="157"/>
      <c r="AD389" s="157"/>
      <c r="AE389" s="157"/>
    </row>
    <row r="390" spans="1:31" ht="12.75" hidden="1" customHeight="1">
      <c r="A390" s="157"/>
      <c r="K390" s="157"/>
      <c r="L390" s="157"/>
      <c r="M390" s="191"/>
      <c r="N390" s="282"/>
      <c r="O390" s="192"/>
      <c r="P390" s="160"/>
      <c r="Q390" s="160"/>
      <c r="R390" s="158"/>
      <c r="S390" s="158"/>
      <c r="T390" s="158"/>
      <c r="U390" s="158"/>
      <c r="V390" s="158"/>
      <c r="W390" s="159"/>
      <c r="X390" s="159"/>
      <c r="Y390" s="159"/>
      <c r="Z390" s="157"/>
      <c r="AA390" s="157"/>
      <c r="AB390" s="157"/>
      <c r="AC390" s="157"/>
      <c r="AD390" s="157"/>
      <c r="AE390" s="157"/>
    </row>
    <row r="391" spans="1:31" ht="12.75" hidden="1" customHeight="1">
      <c r="A391" s="157"/>
      <c r="K391" s="157"/>
      <c r="L391" s="157"/>
      <c r="M391" s="191"/>
      <c r="N391" s="282"/>
      <c r="O391" s="192"/>
      <c r="P391" s="160"/>
      <c r="Q391" s="160"/>
      <c r="R391" s="158"/>
      <c r="S391" s="158"/>
      <c r="T391" s="158"/>
      <c r="U391" s="158"/>
      <c r="V391" s="158"/>
      <c r="W391" s="159"/>
      <c r="X391" s="159"/>
      <c r="Y391" s="159"/>
      <c r="Z391" s="157"/>
      <c r="AA391" s="157"/>
      <c r="AB391" s="157"/>
      <c r="AC391" s="157"/>
      <c r="AD391" s="157"/>
      <c r="AE391" s="157"/>
    </row>
    <row r="392" spans="1:31" ht="12.75" hidden="1" customHeight="1">
      <c r="A392" s="157"/>
      <c r="K392" s="157"/>
      <c r="L392" s="157"/>
      <c r="M392" s="191"/>
      <c r="N392" s="282"/>
      <c r="O392" s="192"/>
      <c r="P392" s="160"/>
      <c r="Q392" s="160"/>
      <c r="R392" s="158"/>
      <c r="S392" s="158"/>
      <c r="T392" s="158"/>
      <c r="U392" s="158"/>
      <c r="V392" s="158"/>
      <c r="W392" s="159"/>
      <c r="X392" s="159"/>
      <c r="Y392" s="159"/>
      <c r="Z392" s="157"/>
      <c r="AA392" s="157"/>
      <c r="AB392" s="157"/>
      <c r="AC392" s="157"/>
      <c r="AD392" s="157"/>
      <c r="AE392" s="157"/>
    </row>
    <row r="393" spans="1:31" ht="12.75" hidden="1" customHeight="1">
      <c r="A393" s="157"/>
      <c r="K393" s="157"/>
      <c r="L393" s="157"/>
      <c r="M393" s="191"/>
      <c r="N393" s="282"/>
      <c r="O393" s="192"/>
      <c r="P393" s="160"/>
      <c r="Q393" s="160"/>
      <c r="R393" s="158"/>
      <c r="S393" s="158"/>
      <c r="T393" s="158"/>
      <c r="U393" s="158"/>
      <c r="V393" s="158"/>
      <c r="W393" s="159"/>
      <c r="X393" s="159"/>
      <c r="Y393" s="159"/>
      <c r="Z393" s="157"/>
      <c r="AA393" s="157"/>
      <c r="AB393" s="157"/>
      <c r="AC393" s="157"/>
      <c r="AD393" s="157"/>
      <c r="AE393" s="157"/>
    </row>
    <row r="394" spans="1:31" ht="12.75" hidden="1" customHeight="1">
      <c r="A394" s="157"/>
      <c r="K394" s="157"/>
      <c r="L394" s="157"/>
      <c r="M394" s="191"/>
      <c r="N394" s="282"/>
      <c r="O394" s="192"/>
      <c r="P394" s="160"/>
      <c r="Q394" s="160"/>
      <c r="R394" s="158"/>
      <c r="S394" s="158"/>
      <c r="T394" s="158"/>
      <c r="U394" s="158"/>
      <c r="V394" s="158"/>
      <c r="W394" s="159"/>
      <c r="X394" s="159"/>
      <c r="Y394" s="159"/>
      <c r="Z394" s="157"/>
      <c r="AA394" s="157"/>
      <c r="AB394" s="157"/>
      <c r="AC394" s="157"/>
      <c r="AD394" s="157"/>
      <c r="AE394" s="157"/>
    </row>
    <row r="395" spans="1:31" ht="12.75" hidden="1" customHeight="1">
      <c r="A395" s="157"/>
      <c r="K395" s="157"/>
      <c r="L395" s="157"/>
      <c r="M395" s="191"/>
      <c r="N395" s="282"/>
      <c r="O395" s="192"/>
      <c r="P395" s="160"/>
      <c r="Q395" s="160"/>
      <c r="R395" s="158"/>
      <c r="S395" s="158"/>
      <c r="T395" s="158"/>
      <c r="U395" s="158"/>
      <c r="V395" s="158"/>
      <c r="W395" s="159"/>
      <c r="X395" s="159"/>
      <c r="Y395" s="159"/>
      <c r="Z395" s="157"/>
      <c r="AA395" s="157"/>
      <c r="AB395" s="157"/>
      <c r="AC395" s="157"/>
      <c r="AD395" s="157"/>
      <c r="AE395" s="157"/>
    </row>
    <row r="396" spans="1:31" ht="12.75" hidden="1" customHeight="1">
      <c r="A396" s="157"/>
      <c r="K396" s="157"/>
      <c r="L396" s="157"/>
      <c r="M396" s="191"/>
      <c r="N396" s="282"/>
      <c r="O396" s="192"/>
      <c r="P396" s="160"/>
      <c r="Q396" s="160"/>
      <c r="R396" s="158"/>
      <c r="S396" s="158"/>
      <c r="T396" s="158"/>
      <c r="U396" s="158"/>
      <c r="V396" s="158"/>
      <c r="W396" s="159"/>
      <c r="X396" s="159"/>
      <c r="Y396" s="159"/>
      <c r="Z396" s="157"/>
      <c r="AA396" s="157"/>
      <c r="AB396" s="157"/>
      <c r="AC396" s="157"/>
      <c r="AD396" s="157"/>
      <c r="AE396" s="157"/>
    </row>
    <row r="397" spans="1:31" ht="12.75" hidden="1" customHeight="1">
      <c r="A397" s="157"/>
      <c r="K397" s="157"/>
      <c r="L397" s="157"/>
      <c r="M397" s="191"/>
      <c r="N397" s="282"/>
      <c r="O397" s="192"/>
      <c r="P397" s="160"/>
      <c r="Q397" s="160"/>
      <c r="R397" s="158"/>
      <c r="S397" s="158"/>
      <c r="T397" s="158"/>
      <c r="U397" s="158"/>
      <c r="V397" s="158"/>
      <c r="W397" s="159"/>
      <c r="X397" s="159"/>
      <c r="Y397" s="159"/>
      <c r="Z397" s="157"/>
      <c r="AA397" s="157"/>
      <c r="AB397" s="157"/>
      <c r="AC397" s="157"/>
      <c r="AD397" s="157"/>
      <c r="AE397" s="157"/>
    </row>
    <row r="398" spans="1:31" ht="12.75" hidden="1" customHeight="1">
      <c r="A398" s="157"/>
      <c r="K398" s="157"/>
      <c r="L398" s="157"/>
      <c r="M398" s="191"/>
      <c r="N398" s="282"/>
      <c r="O398" s="192"/>
      <c r="P398" s="160"/>
      <c r="Q398" s="160"/>
      <c r="R398" s="158"/>
      <c r="S398" s="158"/>
      <c r="T398" s="158"/>
      <c r="U398" s="158"/>
      <c r="V398" s="158"/>
      <c r="W398" s="159"/>
      <c r="X398" s="159"/>
      <c r="Y398" s="159"/>
      <c r="Z398" s="157"/>
      <c r="AA398" s="157"/>
      <c r="AB398" s="157"/>
      <c r="AC398" s="157"/>
      <c r="AD398" s="157"/>
      <c r="AE398" s="157"/>
    </row>
    <row r="399" spans="1:31" ht="12.75" hidden="1" customHeight="1">
      <c r="A399" s="157"/>
      <c r="K399" s="157"/>
      <c r="L399" s="157"/>
      <c r="M399" s="191"/>
      <c r="N399" s="282"/>
      <c r="O399" s="192"/>
      <c r="P399" s="160"/>
      <c r="Q399" s="160"/>
      <c r="R399" s="158"/>
      <c r="S399" s="158"/>
      <c r="T399" s="158"/>
      <c r="U399" s="158"/>
      <c r="V399" s="158"/>
      <c r="W399" s="159"/>
      <c r="X399" s="159"/>
      <c r="Y399" s="159"/>
      <c r="Z399" s="157"/>
      <c r="AA399" s="157"/>
      <c r="AB399" s="157"/>
      <c r="AC399" s="157"/>
      <c r="AD399" s="157"/>
      <c r="AE399" s="157"/>
    </row>
    <row r="400" spans="1:31" ht="12.75" hidden="1" customHeight="1">
      <c r="A400" s="157"/>
      <c r="K400" s="157"/>
      <c r="L400" s="157"/>
      <c r="M400" s="191"/>
      <c r="N400" s="282"/>
      <c r="O400" s="192"/>
      <c r="P400" s="160"/>
      <c r="Q400" s="160"/>
      <c r="R400" s="158"/>
      <c r="S400" s="158"/>
      <c r="T400" s="158"/>
      <c r="U400" s="158"/>
      <c r="V400" s="158"/>
      <c r="W400" s="159"/>
      <c r="X400" s="159"/>
      <c r="Y400" s="159"/>
      <c r="Z400" s="157"/>
      <c r="AA400" s="157"/>
      <c r="AB400" s="157"/>
      <c r="AC400" s="157"/>
      <c r="AD400" s="157"/>
      <c r="AE400" s="157"/>
    </row>
    <row r="401" spans="1:31" ht="12.75" hidden="1" customHeight="1">
      <c r="A401" s="157"/>
      <c r="K401" s="157"/>
      <c r="L401" s="157"/>
      <c r="M401" s="191"/>
      <c r="N401" s="282"/>
      <c r="O401" s="192"/>
      <c r="P401" s="160"/>
      <c r="Q401" s="160"/>
      <c r="R401" s="158"/>
      <c r="S401" s="158"/>
      <c r="T401" s="158"/>
      <c r="U401" s="158"/>
      <c r="V401" s="158"/>
      <c r="W401" s="159"/>
      <c r="X401" s="159"/>
      <c r="Y401" s="159"/>
      <c r="Z401" s="157"/>
      <c r="AA401" s="157"/>
      <c r="AB401" s="157"/>
      <c r="AC401" s="157"/>
      <c r="AD401" s="157"/>
      <c r="AE401" s="157"/>
    </row>
    <row r="402" spans="1:31" ht="12.75" hidden="1" customHeight="1">
      <c r="A402" s="157"/>
      <c r="K402" s="157"/>
      <c r="L402" s="157"/>
      <c r="M402" s="191"/>
      <c r="N402" s="282"/>
      <c r="O402" s="192"/>
      <c r="P402" s="160"/>
      <c r="Q402" s="160"/>
      <c r="R402" s="158"/>
      <c r="S402" s="158"/>
      <c r="T402" s="158"/>
      <c r="U402" s="158"/>
      <c r="V402" s="158"/>
      <c r="W402" s="159"/>
      <c r="X402" s="159"/>
      <c r="Y402" s="159"/>
      <c r="Z402" s="157"/>
      <c r="AA402" s="157"/>
      <c r="AB402" s="157"/>
      <c r="AC402" s="157"/>
      <c r="AD402" s="157"/>
      <c r="AE402" s="157"/>
    </row>
    <row r="403" spans="1:31" ht="12.75" hidden="1" customHeight="1">
      <c r="A403" s="157"/>
      <c r="K403" s="157"/>
      <c r="L403" s="157"/>
      <c r="M403" s="191"/>
      <c r="N403" s="282"/>
      <c r="O403" s="192"/>
      <c r="P403" s="160"/>
      <c r="Q403" s="160"/>
      <c r="R403" s="158"/>
      <c r="S403" s="158"/>
      <c r="T403" s="158"/>
      <c r="U403" s="158"/>
      <c r="V403" s="158"/>
      <c r="W403" s="159"/>
      <c r="X403" s="159"/>
      <c r="Y403" s="159"/>
      <c r="Z403" s="157"/>
      <c r="AA403" s="157"/>
      <c r="AB403" s="157"/>
      <c r="AC403" s="157"/>
      <c r="AD403" s="157"/>
      <c r="AE403" s="157"/>
    </row>
    <row r="404" spans="1:31" ht="12.75" hidden="1" customHeight="1">
      <c r="A404" s="157"/>
      <c r="K404" s="157"/>
      <c r="L404" s="157"/>
      <c r="M404" s="191"/>
      <c r="N404" s="282"/>
      <c r="O404" s="192"/>
      <c r="P404" s="160"/>
      <c r="Q404" s="160"/>
      <c r="R404" s="158"/>
      <c r="S404" s="158"/>
      <c r="T404" s="158"/>
      <c r="U404" s="158"/>
      <c r="V404" s="158"/>
      <c r="W404" s="159"/>
      <c r="X404" s="159"/>
      <c r="Y404" s="159"/>
      <c r="Z404" s="157"/>
      <c r="AA404" s="157"/>
      <c r="AB404" s="157"/>
      <c r="AC404" s="157"/>
      <c r="AD404" s="157"/>
      <c r="AE404" s="157"/>
    </row>
    <row r="405" spans="1:31" ht="12.75" hidden="1" customHeight="1">
      <c r="A405" s="157"/>
      <c r="K405" s="157"/>
      <c r="L405" s="157"/>
      <c r="M405" s="191"/>
      <c r="N405" s="282"/>
      <c r="O405" s="192"/>
      <c r="P405" s="160"/>
      <c r="Q405" s="160"/>
      <c r="R405" s="158"/>
      <c r="S405" s="158"/>
      <c r="T405" s="158"/>
      <c r="U405" s="158"/>
      <c r="V405" s="158"/>
      <c r="W405" s="159"/>
      <c r="X405" s="159"/>
      <c r="Y405" s="159"/>
      <c r="Z405" s="157"/>
      <c r="AA405" s="157"/>
      <c r="AB405" s="157"/>
      <c r="AC405" s="157"/>
      <c r="AD405" s="157"/>
      <c r="AE405" s="157"/>
    </row>
    <row r="406" spans="1:31" ht="12.75" hidden="1" customHeight="1">
      <c r="A406" s="157"/>
      <c r="K406" s="157"/>
      <c r="L406" s="157"/>
      <c r="M406" s="191"/>
      <c r="N406" s="282"/>
      <c r="O406" s="192"/>
      <c r="P406" s="160"/>
      <c r="Q406" s="160"/>
      <c r="R406" s="158"/>
      <c r="S406" s="158"/>
      <c r="T406" s="158"/>
      <c r="U406" s="158"/>
      <c r="V406" s="158"/>
      <c r="W406" s="159"/>
      <c r="X406" s="159"/>
      <c r="Y406" s="159"/>
      <c r="Z406" s="157"/>
      <c r="AA406" s="157"/>
      <c r="AB406" s="157"/>
      <c r="AC406" s="157"/>
      <c r="AD406" s="157"/>
      <c r="AE406" s="157"/>
    </row>
    <row r="407" spans="1:31" ht="12.75" hidden="1" customHeight="1">
      <c r="A407" s="157"/>
      <c r="K407" s="157"/>
      <c r="L407" s="157"/>
      <c r="M407" s="191"/>
      <c r="N407" s="282"/>
      <c r="O407" s="192"/>
      <c r="P407" s="160"/>
      <c r="Q407" s="160"/>
      <c r="R407" s="158"/>
      <c r="S407" s="158"/>
      <c r="T407" s="158"/>
      <c r="U407" s="158"/>
      <c r="V407" s="158"/>
      <c r="W407" s="159"/>
      <c r="X407" s="159"/>
      <c r="Y407" s="159"/>
      <c r="Z407" s="157"/>
      <c r="AA407" s="157"/>
      <c r="AB407" s="157"/>
      <c r="AC407" s="157"/>
      <c r="AD407" s="157"/>
      <c r="AE407" s="157"/>
    </row>
    <row r="408" spans="1:31" ht="12.75" hidden="1" customHeight="1">
      <c r="A408" s="157"/>
      <c r="K408" s="157"/>
      <c r="L408" s="157"/>
      <c r="M408" s="191"/>
      <c r="N408" s="282"/>
      <c r="O408" s="192"/>
      <c r="P408" s="160"/>
      <c r="Q408" s="160"/>
      <c r="R408" s="158"/>
      <c r="S408" s="158"/>
      <c r="T408" s="158"/>
      <c r="U408" s="158"/>
      <c r="V408" s="158"/>
      <c r="W408" s="159"/>
      <c r="X408" s="159"/>
      <c r="Y408" s="159"/>
      <c r="Z408" s="157"/>
      <c r="AA408" s="157"/>
      <c r="AB408" s="157"/>
      <c r="AC408" s="157"/>
      <c r="AD408" s="157"/>
      <c r="AE408" s="157"/>
    </row>
    <row r="409" spans="1:31" ht="12.75" hidden="1" customHeight="1">
      <c r="A409" s="157"/>
      <c r="K409" s="157"/>
      <c r="L409" s="157"/>
      <c r="M409" s="191"/>
      <c r="N409" s="282"/>
      <c r="O409" s="192"/>
      <c r="P409" s="160"/>
      <c r="Q409" s="160"/>
      <c r="R409" s="158"/>
      <c r="S409" s="158"/>
      <c r="T409" s="158"/>
      <c r="U409" s="158"/>
      <c r="V409" s="158"/>
      <c r="W409" s="159"/>
      <c r="X409" s="159"/>
      <c r="Y409" s="159"/>
      <c r="Z409" s="157"/>
      <c r="AA409" s="157"/>
      <c r="AB409" s="157"/>
      <c r="AC409" s="157"/>
      <c r="AD409" s="157"/>
      <c r="AE409" s="157"/>
    </row>
    <row r="410" spans="1:31" ht="12.75" hidden="1" customHeight="1">
      <c r="A410" s="157"/>
      <c r="K410" s="157"/>
      <c r="L410" s="157"/>
      <c r="M410" s="191"/>
      <c r="N410" s="282"/>
      <c r="O410" s="192"/>
      <c r="P410" s="160"/>
      <c r="Q410" s="160"/>
      <c r="R410" s="158"/>
      <c r="S410" s="158"/>
      <c r="T410" s="158"/>
      <c r="U410" s="158"/>
      <c r="V410" s="158"/>
      <c r="W410" s="159"/>
      <c r="X410" s="159"/>
      <c r="Y410" s="159"/>
      <c r="Z410" s="157"/>
      <c r="AA410" s="157"/>
      <c r="AB410" s="157"/>
      <c r="AC410" s="157"/>
      <c r="AD410" s="157"/>
      <c r="AE410" s="157"/>
    </row>
    <row r="411" spans="1:31" ht="12.75" hidden="1" customHeight="1">
      <c r="A411" s="157"/>
      <c r="K411" s="157"/>
      <c r="L411" s="157"/>
      <c r="M411" s="191"/>
      <c r="N411" s="282"/>
      <c r="O411" s="192"/>
      <c r="P411" s="160"/>
      <c r="Q411" s="160"/>
      <c r="R411" s="158"/>
      <c r="S411" s="158"/>
      <c r="T411" s="158"/>
      <c r="U411" s="158"/>
      <c r="V411" s="158"/>
      <c r="W411" s="159"/>
      <c r="X411" s="159"/>
      <c r="Y411" s="159"/>
      <c r="Z411" s="157"/>
      <c r="AA411" s="157"/>
      <c r="AB411" s="157"/>
      <c r="AC411" s="157"/>
      <c r="AD411" s="157"/>
      <c r="AE411" s="157"/>
    </row>
    <row r="412" spans="1:31" ht="12.75" hidden="1" customHeight="1">
      <c r="A412" s="157"/>
      <c r="K412" s="157"/>
      <c r="L412" s="157"/>
      <c r="M412" s="191"/>
      <c r="N412" s="282"/>
      <c r="O412" s="192"/>
      <c r="P412" s="160"/>
      <c r="Q412" s="160"/>
      <c r="R412" s="158"/>
      <c r="S412" s="158"/>
      <c r="T412" s="158"/>
      <c r="U412" s="158"/>
      <c r="V412" s="158"/>
      <c r="W412" s="159"/>
      <c r="X412" s="159"/>
      <c r="Y412" s="159"/>
      <c r="Z412" s="157"/>
      <c r="AA412" s="157"/>
      <c r="AB412" s="157"/>
      <c r="AC412" s="157"/>
      <c r="AD412" s="157"/>
      <c r="AE412" s="157"/>
    </row>
    <row r="413" spans="1:31" ht="12.75" hidden="1" customHeight="1">
      <c r="A413" s="157"/>
      <c r="K413" s="157"/>
      <c r="L413" s="157"/>
      <c r="M413" s="191"/>
      <c r="N413" s="282"/>
      <c r="O413" s="192"/>
      <c r="P413" s="160"/>
      <c r="Q413" s="160"/>
      <c r="R413" s="158"/>
      <c r="S413" s="158"/>
      <c r="T413" s="158"/>
      <c r="U413" s="158"/>
      <c r="V413" s="158"/>
      <c r="W413" s="159"/>
      <c r="X413" s="159"/>
      <c r="Y413" s="159"/>
      <c r="Z413" s="157"/>
      <c r="AA413" s="157"/>
      <c r="AB413" s="157"/>
      <c r="AC413" s="157"/>
      <c r="AD413" s="157"/>
      <c r="AE413" s="157"/>
    </row>
    <row r="414" spans="1:31" ht="12.75" hidden="1" customHeight="1">
      <c r="A414" s="157"/>
      <c r="K414" s="157"/>
      <c r="L414" s="157"/>
      <c r="M414" s="191"/>
      <c r="N414" s="282"/>
      <c r="O414" s="192"/>
      <c r="P414" s="160"/>
      <c r="Q414" s="160"/>
      <c r="R414" s="158"/>
      <c r="S414" s="158"/>
      <c r="T414" s="158"/>
      <c r="U414" s="158"/>
      <c r="V414" s="158"/>
      <c r="W414" s="159"/>
      <c r="X414" s="159"/>
      <c r="Y414" s="159"/>
      <c r="Z414" s="157"/>
      <c r="AA414" s="157"/>
      <c r="AB414" s="157"/>
      <c r="AC414" s="157"/>
      <c r="AD414" s="157"/>
      <c r="AE414" s="157"/>
    </row>
    <row r="415" spans="1:31" ht="12.75" hidden="1" customHeight="1">
      <c r="A415" s="157"/>
      <c r="K415" s="157"/>
      <c r="L415" s="157"/>
      <c r="M415" s="191"/>
      <c r="N415" s="282"/>
      <c r="O415" s="192"/>
      <c r="P415" s="160"/>
      <c r="Q415" s="160"/>
      <c r="R415" s="158"/>
      <c r="S415" s="158"/>
      <c r="T415" s="158"/>
      <c r="U415" s="158"/>
      <c r="V415" s="158"/>
      <c r="W415" s="159"/>
      <c r="X415" s="159"/>
      <c r="Y415" s="159"/>
      <c r="Z415" s="157"/>
      <c r="AA415" s="157"/>
      <c r="AB415" s="157"/>
      <c r="AC415" s="157"/>
      <c r="AD415" s="157"/>
      <c r="AE415" s="157"/>
    </row>
    <row r="416" spans="1:31" ht="12.75" hidden="1" customHeight="1">
      <c r="A416" s="157"/>
      <c r="K416" s="157"/>
      <c r="L416" s="157"/>
      <c r="M416" s="191"/>
      <c r="N416" s="282"/>
      <c r="O416" s="192"/>
      <c r="P416" s="160"/>
      <c r="Q416" s="160"/>
      <c r="R416" s="158"/>
      <c r="S416" s="158"/>
      <c r="T416" s="158"/>
      <c r="U416" s="158"/>
      <c r="V416" s="158"/>
      <c r="W416" s="159"/>
      <c r="X416" s="159"/>
      <c r="Y416" s="159"/>
      <c r="Z416" s="157"/>
      <c r="AA416" s="157"/>
      <c r="AB416" s="157"/>
      <c r="AC416" s="157"/>
      <c r="AD416" s="157"/>
      <c r="AE416" s="157"/>
    </row>
    <row r="417" spans="1:31" ht="12.75" hidden="1" customHeight="1">
      <c r="A417" s="157"/>
      <c r="K417" s="157"/>
      <c r="L417" s="157"/>
      <c r="M417" s="191"/>
      <c r="N417" s="282"/>
      <c r="O417" s="192"/>
      <c r="P417" s="160"/>
      <c r="Q417" s="160"/>
      <c r="R417" s="158"/>
      <c r="S417" s="158"/>
      <c r="T417" s="158"/>
      <c r="U417" s="158"/>
      <c r="V417" s="158"/>
      <c r="W417" s="159"/>
      <c r="X417" s="159"/>
      <c r="Y417" s="159"/>
      <c r="Z417" s="157"/>
      <c r="AA417" s="157"/>
      <c r="AB417" s="157"/>
      <c r="AC417" s="157"/>
      <c r="AD417" s="157"/>
      <c r="AE417" s="157"/>
    </row>
    <row r="418" spans="1:31" ht="12.75" hidden="1" customHeight="1">
      <c r="A418" s="157"/>
      <c r="K418" s="157"/>
      <c r="L418" s="157"/>
      <c r="M418" s="191"/>
      <c r="N418" s="282"/>
      <c r="O418" s="192"/>
      <c r="P418" s="160"/>
      <c r="Q418" s="160"/>
      <c r="R418" s="158"/>
      <c r="S418" s="158"/>
      <c r="T418" s="158"/>
      <c r="U418" s="158"/>
      <c r="V418" s="158"/>
      <c r="W418" s="159"/>
      <c r="X418" s="159"/>
      <c r="Y418" s="159"/>
      <c r="Z418" s="157"/>
      <c r="AA418" s="157"/>
      <c r="AB418" s="157"/>
      <c r="AC418" s="157"/>
      <c r="AD418" s="157"/>
      <c r="AE418" s="157"/>
    </row>
    <row r="419" spans="1:31" ht="12.75" hidden="1" customHeight="1">
      <c r="A419" s="157"/>
      <c r="K419" s="157"/>
      <c r="L419" s="157"/>
      <c r="M419" s="191"/>
      <c r="N419" s="282"/>
      <c r="O419" s="192"/>
      <c r="P419" s="160"/>
      <c r="Q419" s="160"/>
      <c r="R419" s="158"/>
      <c r="S419" s="158"/>
      <c r="T419" s="158"/>
      <c r="U419" s="158"/>
      <c r="V419" s="158"/>
      <c r="W419" s="159"/>
      <c r="X419" s="159"/>
      <c r="Y419" s="159"/>
      <c r="Z419" s="157"/>
      <c r="AA419" s="157"/>
      <c r="AB419" s="157"/>
      <c r="AC419" s="157"/>
      <c r="AD419" s="157"/>
      <c r="AE419" s="157"/>
    </row>
    <row r="420" spans="1:31" ht="12.75" hidden="1" customHeight="1">
      <c r="A420" s="157"/>
      <c r="K420" s="157"/>
      <c r="L420" s="157"/>
      <c r="M420" s="191"/>
      <c r="N420" s="282"/>
      <c r="O420" s="192"/>
      <c r="P420" s="160"/>
      <c r="Q420" s="160"/>
      <c r="R420" s="158"/>
      <c r="S420" s="158"/>
      <c r="T420" s="158"/>
      <c r="U420" s="158"/>
      <c r="V420" s="158"/>
      <c r="W420" s="159"/>
      <c r="X420" s="159"/>
      <c r="Y420" s="159"/>
      <c r="Z420" s="157"/>
      <c r="AA420" s="157"/>
      <c r="AB420" s="157"/>
      <c r="AC420" s="157"/>
      <c r="AD420" s="157"/>
      <c r="AE420" s="157"/>
    </row>
    <row r="421" spans="1:31" ht="12.75" hidden="1" customHeight="1">
      <c r="A421" s="157"/>
      <c r="K421" s="157"/>
      <c r="L421" s="157"/>
      <c r="M421" s="191"/>
      <c r="N421" s="282"/>
      <c r="O421" s="192"/>
      <c r="P421" s="160"/>
      <c r="Q421" s="160"/>
      <c r="R421" s="158"/>
      <c r="S421" s="158"/>
      <c r="T421" s="158"/>
      <c r="U421" s="158"/>
      <c r="V421" s="158"/>
      <c r="W421" s="159"/>
      <c r="X421" s="159"/>
      <c r="Y421" s="159"/>
      <c r="Z421" s="157"/>
      <c r="AA421" s="157"/>
      <c r="AB421" s="157"/>
      <c r="AC421" s="157"/>
      <c r="AD421" s="157"/>
      <c r="AE421" s="157"/>
    </row>
    <row r="422" spans="1:31" ht="12.75" hidden="1" customHeight="1">
      <c r="A422" s="157"/>
      <c r="K422" s="157"/>
      <c r="L422" s="157"/>
      <c r="M422" s="191"/>
      <c r="N422" s="282"/>
      <c r="O422" s="192"/>
      <c r="P422" s="160"/>
      <c r="Q422" s="160"/>
      <c r="R422" s="158"/>
      <c r="S422" s="158"/>
      <c r="T422" s="158"/>
      <c r="U422" s="158"/>
      <c r="V422" s="158"/>
      <c r="W422" s="159"/>
      <c r="X422" s="159"/>
      <c r="Y422" s="159"/>
      <c r="Z422" s="157"/>
      <c r="AA422" s="157"/>
      <c r="AB422" s="157"/>
      <c r="AC422" s="157"/>
      <c r="AD422" s="157"/>
      <c r="AE422" s="157"/>
    </row>
    <row r="423" spans="1:31" ht="12.75" hidden="1" customHeight="1">
      <c r="A423" s="157"/>
      <c r="K423" s="157"/>
      <c r="L423" s="157"/>
      <c r="M423" s="191"/>
      <c r="N423" s="282"/>
      <c r="O423" s="192"/>
      <c r="P423" s="160"/>
      <c r="Q423" s="160"/>
      <c r="R423" s="158"/>
      <c r="S423" s="158"/>
      <c r="T423" s="158"/>
      <c r="U423" s="158"/>
      <c r="V423" s="158"/>
      <c r="W423" s="159"/>
      <c r="X423" s="159"/>
      <c r="Y423" s="159"/>
      <c r="Z423" s="157"/>
      <c r="AA423" s="157"/>
      <c r="AB423" s="157"/>
      <c r="AC423" s="157"/>
      <c r="AD423" s="157"/>
      <c r="AE423" s="157"/>
    </row>
    <row r="424" spans="1:31" ht="12.75" hidden="1" customHeight="1">
      <c r="A424" s="157"/>
      <c r="K424" s="157"/>
      <c r="L424" s="157"/>
      <c r="M424" s="191"/>
      <c r="N424" s="282"/>
      <c r="O424" s="192"/>
      <c r="P424" s="160"/>
      <c r="Q424" s="160"/>
      <c r="R424" s="158"/>
      <c r="S424" s="158"/>
      <c r="T424" s="158"/>
      <c r="U424" s="158"/>
      <c r="V424" s="158"/>
      <c r="W424" s="159"/>
      <c r="X424" s="159"/>
      <c r="Y424" s="159"/>
      <c r="Z424" s="157"/>
      <c r="AA424" s="157"/>
      <c r="AB424" s="157"/>
      <c r="AC424" s="157"/>
      <c r="AD424" s="157"/>
      <c r="AE424" s="157"/>
    </row>
    <row r="425" spans="1:31" ht="12.75" hidden="1" customHeight="1">
      <c r="A425" s="157"/>
      <c r="K425" s="157"/>
      <c r="L425" s="157"/>
      <c r="M425" s="191"/>
      <c r="N425" s="282"/>
      <c r="O425" s="192"/>
      <c r="P425" s="160"/>
      <c r="Q425" s="160"/>
      <c r="R425" s="158"/>
      <c r="S425" s="158"/>
      <c r="T425" s="158"/>
      <c r="U425" s="158"/>
      <c r="V425" s="158"/>
      <c r="W425" s="159"/>
      <c r="X425" s="159"/>
      <c r="Y425" s="159"/>
      <c r="Z425" s="157"/>
      <c r="AA425" s="157"/>
      <c r="AB425" s="157"/>
      <c r="AC425" s="157"/>
      <c r="AD425" s="157"/>
      <c r="AE425" s="157"/>
    </row>
    <row r="426" spans="1:31" ht="12.75" hidden="1" customHeight="1">
      <c r="A426" s="157"/>
      <c r="K426" s="157"/>
      <c r="L426" s="157"/>
      <c r="M426" s="191"/>
      <c r="N426" s="282"/>
      <c r="O426" s="192"/>
      <c r="P426" s="160"/>
      <c r="Q426" s="160"/>
      <c r="R426" s="158"/>
      <c r="S426" s="158"/>
      <c r="T426" s="158"/>
      <c r="U426" s="158"/>
      <c r="V426" s="158"/>
      <c r="W426" s="159"/>
      <c r="X426" s="159"/>
      <c r="Y426" s="159"/>
      <c r="Z426" s="157"/>
      <c r="AA426" s="157"/>
      <c r="AB426" s="157"/>
      <c r="AC426" s="157"/>
      <c r="AD426" s="157"/>
      <c r="AE426" s="157"/>
    </row>
    <row r="427" spans="1:31" ht="12.75" hidden="1" customHeight="1">
      <c r="A427" s="157"/>
      <c r="K427" s="157"/>
      <c r="L427" s="157"/>
      <c r="M427" s="191"/>
      <c r="N427" s="282"/>
      <c r="O427" s="192"/>
      <c r="P427" s="160"/>
      <c r="Q427" s="160"/>
      <c r="R427" s="158"/>
      <c r="S427" s="158"/>
      <c r="T427" s="158"/>
      <c r="U427" s="158"/>
      <c r="V427" s="158"/>
      <c r="W427" s="159"/>
      <c r="X427" s="159"/>
      <c r="Y427" s="159"/>
      <c r="Z427" s="157"/>
      <c r="AA427" s="157"/>
      <c r="AB427" s="157"/>
      <c r="AC427" s="157"/>
      <c r="AD427" s="157"/>
      <c r="AE427" s="157"/>
    </row>
    <row r="428" spans="1:31" ht="12.75" hidden="1" customHeight="1">
      <c r="A428" s="157"/>
      <c r="K428" s="157"/>
      <c r="L428" s="157"/>
      <c r="M428" s="191"/>
      <c r="N428" s="282"/>
      <c r="O428" s="192"/>
      <c r="P428" s="160"/>
      <c r="Q428" s="160"/>
      <c r="R428" s="158"/>
      <c r="S428" s="158"/>
      <c r="T428" s="158"/>
      <c r="U428" s="158"/>
      <c r="V428" s="158"/>
      <c r="W428" s="159"/>
      <c r="X428" s="159"/>
      <c r="Y428" s="159"/>
      <c r="Z428" s="157"/>
      <c r="AA428" s="157"/>
      <c r="AB428" s="157"/>
      <c r="AC428" s="157"/>
      <c r="AD428" s="157"/>
      <c r="AE428" s="157"/>
    </row>
    <row r="429" spans="1:31" ht="12.75" hidden="1" customHeight="1">
      <c r="A429" s="157"/>
      <c r="K429" s="157"/>
      <c r="L429" s="157"/>
      <c r="M429" s="191"/>
      <c r="N429" s="282"/>
      <c r="O429" s="192"/>
      <c r="P429" s="160"/>
      <c r="Q429" s="160"/>
      <c r="R429" s="158"/>
      <c r="S429" s="158"/>
      <c r="T429" s="158"/>
      <c r="U429" s="158"/>
      <c r="V429" s="158"/>
      <c r="W429" s="159"/>
      <c r="X429" s="159"/>
      <c r="Y429" s="159"/>
      <c r="Z429" s="157"/>
      <c r="AA429" s="157"/>
      <c r="AB429" s="157"/>
      <c r="AC429" s="157"/>
      <c r="AD429" s="157"/>
      <c r="AE429" s="157"/>
    </row>
    <row r="430" spans="1:31" ht="12.75" hidden="1" customHeight="1">
      <c r="A430" s="157"/>
      <c r="K430" s="157"/>
      <c r="L430" s="157"/>
      <c r="M430" s="191"/>
      <c r="N430" s="282"/>
      <c r="O430" s="192"/>
      <c r="P430" s="160"/>
      <c r="Q430" s="160"/>
      <c r="R430" s="158"/>
      <c r="S430" s="158"/>
      <c r="T430" s="158"/>
      <c r="U430" s="158"/>
      <c r="V430" s="158"/>
      <c r="W430" s="159"/>
      <c r="X430" s="159"/>
      <c r="Y430" s="159"/>
      <c r="Z430" s="157"/>
      <c r="AA430" s="157"/>
      <c r="AB430" s="157"/>
      <c r="AC430" s="157"/>
      <c r="AD430" s="157"/>
      <c r="AE430" s="157"/>
    </row>
    <row r="431" spans="1:31" ht="12.75" hidden="1" customHeight="1">
      <c r="A431" s="157"/>
      <c r="K431" s="157"/>
      <c r="L431" s="157"/>
      <c r="M431" s="191"/>
      <c r="N431" s="282"/>
      <c r="O431" s="192"/>
      <c r="P431" s="160"/>
      <c r="Q431" s="160"/>
      <c r="R431" s="158"/>
      <c r="S431" s="158"/>
      <c r="T431" s="158"/>
      <c r="U431" s="158"/>
      <c r="V431" s="158"/>
      <c r="W431" s="159"/>
      <c r="X431" s="159"/>
      <c r="Y431" s="159"/>
      <c r="Z431" s="157"/>
      <c r="AA431" s="157"/>
      <c r="AB431" s="157"/>
      <c r="AC431" s="157"/>
      <c r="AD431" s="157"/>
      <c r="AE431" s="157"/>
    </row>
    <row r="432" spans="1:31" ht="12.75" hidden="1" customHeight="1">
      <c r="A432" s="157"/>
      <c r="K432" s="157"/>
      <c r="L432" s="157"/>
      <c r="M432" s="191"/>
      <c r="N432" s="282"/>
      <c r="O432" s="192"/>
      <c r="P432" s="160"/>
      <c r="Q432" s="160"/>
      <c r="R432" s="158"/>
      <c r="S432" s="158"/>
      <c r="T432" s="158"/>
      <c r="U432" s="158"/>
      <c r="V432" s="158"/>
      <c r="W432" s="159"/>
      <c r="X432" s="159"/>
      <c r="Y432" s="159"/>
      <c r="Z432" s="157"/>
      <c r="AA432" s="157"/>
      <c r="AB432" s="157"/>
      <c r="AC432" s="157"/>
      <c r="AD432" s="157"/>
      <c r="AE432" s="157"/>
    </row>
    <row r="433" spans="1:31" ht="12.75" hidden="1" customHeight="1">
      <c r="A433" s="157"/>
      <c r="K433" s="157"/>
      <c r="L433" s="157"/>
      <c r="M433" s="191"/>
      <c r="N433" s="282"/>
      <c r="O433" s="192"/>
      <c r="P433" s="160"/>
      <c r="Q433" s="160"/>
      <c r="R433" s="158"/>
      <c r="S433" s="158"/>
      <c r="T433" s="158"/>
      <c r="U433" s="158"/>
      <c r="V433" s="158"/>
      <c r="W433" s="159"/>
      <c r="X433" s="159"/>
      <c r="Y433" s="159"/>
      <c r="Z433" s="157"/>
      <c r="AA433" s="157"/>
      <c r="AB433" s="157"/>
      <c r="AC433" s="157"/>
      <c r="AD433" s="157"/>
      <c r="AE433" s="157"/>
    </row>
    <row r="434" spans="1:31" ht="12.75" hidden="1" customHeight="1">
      <c r="A434" s="157"/>
      <c r="K434" s="157"/>
      <c r="L434" s="157"/>
      <c r="M434" s="191"/>
      <c r="N434" s="282"/>
      <c r="O434" s="192"/>
      <c r="P434" s="160"/>
      <c r="Q434" s="160"/>
      <c r="R434" s="158"/>
      <c r="S434" s="158"/>
      <c r="T434" s="158"/>
      <c r="U434" s="158"/>
      <c r="V434" s="158"/>
      <c r="W434" s="159"/>
      <c r="X434" s="159"/>
      <c r="Y434" s="159"/>
      <c r="Z434" s="157"/>
      <c r="AA434" s="157"/>
      <c r="AB434" s="157"/>
      <c r="AC434" s="157"/>
      <c r="AD434" s="157"/>
      <c r="AE434" s="157"/>
    </row>
    <row r="435" spans="1:31" ht="12.75" hidden="1" customHeight="1">
      <c r="A435" s="157"/>
      <c r="K435" s="157"/>
      <c r="L435" s="157"/>
      <c r="M435" s="191"/>
      <c r="N435" s="282"/>
      <c r="O435" s="192"/>
      <c r="P435" s="160"/>
      <c r="Q435" s="160"/>
      <c r="R435" s="158"/>
      <c r="S435" s="158"/>
      <c r="T435" s="158"/>
      <c r="U435" s="158"/>
      <c r="V435" s="158"/>
      <c r="W435" s="159"/>
      <c r="X435" s="159"/>
      <c r="Y435" s="159"/>
      <c r="Z435" s="157"/>
      <c r="AA435" s="157"/>
      <c r="AB435" s="157"/>
      <c r="AC435" s="157"/>
      <c r="AD435" s="157"/>
      <c r="AE435" s="157"/>
    </row>
    <row r="436" spans="1:31" ht="12.75" hidden="1" customHeight="1">
      <c r="A436" s="157"/>
      <c r="K436" s="157"/>
      <c r="L436" s="157"/>
      <c r="M436" s="191"/>
      <c r="N436" s="282"/>
      <c r="O436" s="192"/>
      <c r="P436" s="160"/>
      <c r="Q436" s="160"/>
      <c r="R436" s="158"/>
      <c r="S436" s="158"/>
      <c r="T436" s="158"/>
      <c r="U436" s="158"/>
      <c r="V436" s="158"/>
      <c r="W436" s="159"/>
      <c r="X436" s="159"/>
      <c r="Y436" s="159"/>
      <c r="Z436" s="157"/>
      <c r="AA436" s="157"/>
      <c r="AB436" s="157"/>
      <c r="AC436" s="157"/>
      <c r="AD436" s="157"/>
      <c r="AE436" s="157"/>
    </row>
    <row r="437" spans="1:31" ht="12.75" hidden="1" customHeight="1">
      <c r="A437" s="157"/>
      <c r="K437" s="157"/>
      <c r="L437" s="157"/>
      <c r="M437" s="191"/>
      <c r="N437" s="282"/>
      <c r="O437" s="192"/>
      <c r="P437" s="160"/>
      <c r="Q437" s="160"/>
      <c r="R437" s="158"/>
      <c r="S437" s="158"/>
      <c r="T437" s="158"/>
      <c r="U437" s="158"/>
      <c r="V437" s="158"/>
      <c r="W437" s="159"/>
      <c r="X437" s="159"/>
      <c r="Y437" s="159"/>
      <c r="Z437" s="157"/>
      <c r="AA437" s="157"/>
      <c r="AB437" s="157"/>
      <c r="AC437" s="157"/>
      <c r="AD437" s="157"/>
      <c r="AE437" s="157"/>
    </row>
    <row r="438" spans="1:31" ht="12.75" hidden="1" customHeight="1">
      <c r="A438" s="157"/>
      <c r="K438" s="157"/>
      <c r="L438" s="157"/>
      <c r="M438" s="191"/>
      <c r="N438" s="282"/>
      <c r="O438" s="192"/>
      <c r="P438" s="160"/>
      <c r="Q438" s="160"/>
      <c r="R438" s="158"/>
      <c r="S438" s="158"/>
      <c r="T438" s="158"/>
      <c r="U438" s="158"/>
      <c r="V438" s="158"/>
      <c r="W438" s="159"/>
      <c r="X438" s="159"/>
      <c r="Y438" s="159"/>
      <c r="Z438" s="157"/>
      <c r="AA438" s="157"/>
      <c r="AB438" s="157"/>
      <c r="AC438" s="157"/>
      <c r="AD438" s="157"/>
      <c r="AE438" s="157"/>
    </row>
    <row r="439" spans="1:31" ht="12.75" hidden="1" customHeight="1">
      <c r="A439" s="157"/>
      <c r="K439" s="157"/>
      <c r="L439" s="157"/>
      <c r="M439" s="191"/>
      <c r="N439" s="282"/>
      <c r="O439" s="192"/>
      <c r="P439" s="160"/>
      <c r="Q439" s="160"/>
      <c r="R439" s="158"/>
      <c r="S439" s="158"/>
      <c r="T439" s="158"/>
      <c r="U439" s="158"/>
      <c r="V439" s="158"/>
      <c r="W439" s="159"/>
      <c r="X439" s="159"/>
      <c r="Y439" s="159"/>
      <c r="Z439" s="157"/>
      <c r="AA439" s="157"/>
      <c r="AB439" s="157"/>
      <c r="AC439" s="157"/>
      <c r="AD439" s="157"/>
      <c r="AE439" s="157"/>
    </row>
    <row r="440" spans="1:31" ht="12.75" hidden="1" customHeight="1">
      <c r="A440" s="157"/>
      <c r="K440" s="157"/>
      <c r="L440" s="157"/>
      <c r="M440" s="191"/>
      <c r="N440" s="282"/>
      <c r="O440" s="192"/>
      <c r="P440" s="160"/>
      <c r="Q440" s="160"/>
      <c r="R440" s="158"/>
      <c r="S440" s="158"/>
      <c r="T440" s="158"/>
      <c r="U440" s="158"/>
      <c r="V440" s="158"/>
      <c r="W440" s="159"/>
      <c r="X440" s="159"/>
      <c r="Y440" s="159"/>
      <c r="Z440" s="157"/>
      <c r="AA440" s="157"/>
      <c r="AB440" s="157"/>
      <c r="AC440" s="157"/>
      <c r="AD440" s="157"/>
      <c r="AE440" s="157"/>
    </row>
    <row r="441" spans="1:31" ht="12.75" hidden="1" customHeight="1">
      <c r="A441" s="157"/>
      <c r="K441" s="157"/>
      <c r="L441" s="157"/>
      <c r="M441" s="191"/>
      <c r="N441" s="282"/>
      <c r="O441" s="192"/>
      <c r="P441" s="160"/>
      <c r="Q441" s="160"/>
      <c r="R441" s="158"/>
      <c r="S441" s="158"/>
      <c r="T441" s="158"/>
      <c r="U441" s="158"/>
      <c r="V441" s="158"/>
      <c r="W441" s="159"/>
      <c r="X441" s="159"/>
      <c r="Y441" s="159"/>
      <c r="Z441" s="157"/>
      <c r="AA441" s="157"/>
      <c r="AB441" s="157"/>
      <c r="AC441" s="157"/>
      <c r="AD441" s="157"/>
      <c r="AE441" s="157"/>
    </row>
    <row r="442" spans="1:31" ht="12.75" hidden="1" customHeight="1">
      <c r="A442" s="157"/>
      <c r="K442" s="157"/>
      <c r="L442" s="157"/>
      <c r="M442" s="191"/>
      <c r="N442" s="282"/>
      <c r="O442" s="192"/>
      <c r="P442" s="160"/>
      <c r="Q442" s="160"/>
      <c r="R442" s="158"/>
      <c r="S442" s="158"/>
      <c r="T442" s="158"/>
      <c r="U442" s="158"/>
      <c r="V442" s="158"/>
      <c r="W442" s="159"/>
      <c r="X442" s="159"/>
      <c r="Y442" s="159"/>
      <c r="Z442" s="157"/>
      <c r="AA442" s="157"/>
      <c r="AB442" s="157"/>
      <c r="AC442" s="157"/>
      <c r="AD442" s="157"/>
      <c r="AE442" s="157"/>
    </row>
    <row r="443" spans="1:31" ht="12.75" hidden="1" customHeight="1">
      <c r="A443" s="157"/>
      <c r="K443" s="157"/>
      <c r="L443" s="157"/>
      <c r="M443" s="191"/>
      <c r="N443" s="282"/>
      <c r="O443" s="192"/>
      <c r="P443" s="160"/>
      <c r="Q443" s="160"/>
      <c r="R443" s="158"/>
      <c r="S443" s="158"/>
      <c r="T443" s="158"/>
      <c r="U443" s="158"/>
      <c r="V443" s="158"/>
      <c r="W443" s="159"/>
      <c r="X443" s="159"/>
      <c r="Y443" s="159"/>
      <c r="Z443" s="157"/>
      <c r="AA443" s="157"/>
      <c r="AB443" s="157"/>
      <c r="AC443" s="157"/>
      <c r="AD443" s="157"/>
      <c r="AE443" s="157"/>
    </row>
    <row r="444" spans="1:31" ht="12.75" hidden="1" customHeight="1">
      <c r="A444" s="157"/>
      <c r="K444" s="157"/>
      <c r="L444" s="157"/>
      <c r="M444" s="191"/>
      <c r="N444" s="282"/>
      <c r="O444" s="192"/>
      <c r="P444" s="160"/>
      <c r="Q444" s="160"/>
      <c r="R444" s="158"/>
      <c r="S444" s="158"/>
      <c r="T444" s="158"/>
      <c r="U444" s="158"/>
      <c r="V444" s="158"/>
      <c r="W444" s="159"/>
      <c r="X444" s="159"/>
      <c r="Y444" s="159"/>
      <c r="Z444" s="157"/>
      <c r="AA444" s="157"/>
      <c r="AB444" s="157"/>
      <c r="AC444" s="157"/>
      <c r="AD444" s="157"/>
      <c r="AE444" s="157"/>
    </row>
    <row r="445" spans="1:31" ht="12.75" hidden="1" customHeight="1">
      <c r="A445" s="157"/>
      <c r="K445" s="157"/>
      <c r="L445" s="157"/>
      <c r="M445" s="191"/>
      <c r="N445" s="282"/>
      <c r="O445" s="192"/>
      <c r="P445" s="160"/>
      <c r="Q445" s="160"/>
      <c r="R445" s="158"/>
      <c r="S445" s="158"/>
      <c r="T445" s="158"/>
      <c r="U445" s="158"/>
      <c r="V445" s="158"/>
      <c r="W445" s="159"/>
      <c r="X445" s="159"/>
      <c r="Y445" s="159"/>
      <c r="Z445" s="157"/>
      <c r="AA445" s="157"/>
      <c r="AB445" s="157"/>
      <c r="AC445" s="157"/>
      <c r="AD445" s="157"/>
      <c r="AE445" s="157"/>
    </row>
    <row r="446" spans="1:31" ht="12.75" hidden="1" customHeight="1">
      <c r="A446" s="157"/>
      <c r="K446" s="157"/>
      <c r="L446" s="157"/>
      <c r="M446" s="191"/>
      <c r="N446" s="282"/>
      <c r="O446" s="192"/>
      <c r="P446" s="160"/>
      <c r="Q446" s="160"/>
      <c r="R446" s="158"/>
      <c r="S446" s="158"/>
      <c r="T446" s="158"/>
      <c r="U446" s="158"/>
      <c r="V446" s="158"/>
      <c r="W446" s="159"/>
      <c r="X446" s="159"/>
      <c r="Y446" s="159"/>
      <c r="Z446" s="157"/>
      <c r="AA446" s="157"/>
      <c r="AB446" s="157"/>
      <c r="AC446" s="157"/>
      <c r="AD446" s="157"/>
      <c r="AE446" s="157"/>
    </row>
    <row r="447" spans="1:31" ht="12.75" hidden="1" customHeight="1">
      <c r="A447" s="157"/>
      <c r="K447" s="157"/>
      <c r="L447" s="157"/>
      <c r="M447" s="191"/>
      <c r="N447" s="282"/>
      <c r="O447" s="192"/>
      <c r="P447" s="160"/>
      <c r="Q447" s="160"/>
      <c r="R447" s="158"/>
      <c r="S447" s="158"/>
      <c r="T447" s="158"/>
      <c r="U447" s="158"/>
      <c r="V447" s="158"/>
      <c r="W447" s="159"/>
      <c r="X447" s="159"/>
      <c r="Y447" s="159"/>
      <c r="Z447" s="157"/>
      <c r="AA447" s="157"/>
      <c r="AB447" s="157"/>
      <c r="AC447" s="157"/>
      <c r="AD447" s="157"/>
      <c r="AE447" s="157"/>
    </row>
    <row r="448" spans="1:31" ht="12.75" hidden="1" customHeight="1">
      <c r="A448" s="157"/>
      <c r="K448" s="157"/>
      <c r="L448" s="157"/>
      <c r="M448" s="191"/>
      <c r="N448" s="282"/>
      <c r="O448" s="192"/>
      <c r="P448" s="160"/>
      <c r="Q448" s="160"/>
      <c r="R448" s="158"/>
      <c r="S448" s="158"/>
      <c r="T448" s="158"/>
      <c r="U448" s="158"/>
      <c r="V448" s="158"/>
      <c r="W448" s="159"/>
      <c r="X448" s="159"/>
      <c r="Y448" s="159"/>
      <c r="Z448" s="157"/>
      <c r="AA448" s="157"/>
      <c r="AB448" s="157"/>
      <c r="AC448" s="157"/>
      <c r="AD448" s="157"/>
      <c r="AE448" s="157"/>
    </row>
    <row r="449" spans="1:31" ht="12.75" hidden="1" customHeight="1">
      <c r="A449" s="157"/>
      <c r="K449" s="157"/>
      <c r="L449" s="157"/>
      <c r="M449" s="191"/>
      <c r="N449" s="282"/>
      <c r="O449" s="192"/>
      <c r="P449" s="160"/>
      <c r="Q449" s="160"/>
      <c r="R449" s="158"/>
      <c r="S449" s="158"/>
      <c r="T449" s="158"/>
      <c r="U449" s="158"/>
      <c r="V449" s="158"/>
      <c r="W449" s="159"/>
      <c r="X449" s="159"/>
      <c r="Y449" s="159"/>
      <c r="Z449" s="157"/>
      <c r="AA449" s="157"/>
      <c r="AB449" s="157"/>
      <c r="AC449" s="157"/>
      <c r="AD449" s="157"/>
      <c r="AE449" s="157"/>
    </row>
    <row r="450" spans="1:31" ht="12.75" hidden="1" customHeight="1">
      <c r="A450" s="157"/>
      <c r="K450" s="157"/>
      <c r="L450" s="157"/>
      <c r="M450" s="191"/>
      <c r="N450" s="282"/>
      <c r="O450" s="192"/>
      <c r="P450" s="160"/>
      <c r="Q450" s="160"/>
      <c r="R450" s="158"/>
      <c r="S450" s="158"/>
      <c r="T450" s="158"/>
      <c r="U450" s="158"/>
      <c r="V450" s="158"/>
      <c r="W450" s="159"/>
      <c r="X450" s="159"/>
      <c r="Y450" s="159"/>
      <c r="Z450" s="157"/>
      <c r="AA450" s="157"/>
      <c r="AB450" s="157"/>
      <c r="AC450" s="157"/>
      <c r="AD450" s="157"/>
      <c r="AE450" s="157"/>
    </row>
    <row r="451" spans="1:31" ht="12.75" hidden="1" customHeight="1">
      <c r="A451" s="157"/>
      <c r="K451" s="157"/>
      <c r="L451" s="157"/>
      <c r="M451" s="191"/>
      <c r="N451" s="282"/>
      <c r="O451" s="192"/>
      <c r="P451" s="160"/>
      <c r="Q451" s="160"/>
      <c r="R451" s="158"/>
      <c r="S451" s="158"/>
      <c r="T451" s="158"/>
      <c r="U451" s="158"/>
      <c r="V451" s="158"/>
      <c r="W451" s="159"/>
      <c r="X451" s="159"/>
      <c r="Y451" s="159"/>
      <c r="Z451" s="157"/>
      <c r="AA451" s="157"/>
      <c r="AB451" s="157"/>
      <c r="AC451" s="157"/>
      <c r="AD451" s="157"/>
      <c r="AE451" s="157"/>
    </row>
    <row r="452" spans="1:31" ht="12.75" hidden="1" customHeight="1">
      <c r="A452" s="157"/>
      <c r="K452" s="157"/>
      <c r="L452" s="157"/>
      <c r="M452" s="191"/>
      <c r="N452" s="282"/>
      <c r="O452" s="192"/>
      <c r="P452" s="160"/>
      <c r="Q452" s="160"/>
      <c r="R452" s="158"/>
      <c r="S452" s="158"/>
      <c r="T452" s="158"/>
      <c r="U452" s="158"/>
      <c r="V452" s="158"/>
      <c r="W452" s="159"/>
      <c r="X452" s="159"/>
      <c r="Y452" s="159"/>
      <c r="Z452" s="157"/>
      <c r="AA452" s="157"/>
      <c r="AB452" s="157"/>
      <c r="AC452" s="157"/>
      <c r="AD452" s="157"/>
      <c r="AE452" s="157"/>
    </row>
    <row r="453" spans="1:31" ht="12.75" hidden="1" customHeight="1">
      <c r="A453" s="157"/>
      <c r="K453" s="157"/>
      <c r="L453" s="157"/>
      <c r="M453" s="191"/>
      <c r="N453" s="282"/>
      <c r="O453" s="192"/>
      <c r="P453" s="160"/>
      <c r="Q453" s="160"/>
      <c r="R453" s="158"/>
      <c r="S453" s="158"/>
      <c r="T453" s="158"/>
      <c r="U453" s="158"/>
      <c r="V453" s="158"/>
      <c r="W453" s="159"/>
      <c r="X453" s="159"/>
      <c r="Y453" s="159"/>
      <c r="Z453" s="157"/>
      <c r="AA453" s="157"/>
      <c r="AB453" s="157"/>
      <c r="AC453" s="157"/>
      <c r="AD453" s="157"/>
      <c r="AE453" s="157"/>
    </row>
    <row r="454" spans="1:31" ht="12.75" hidden="1" customHeight="1">
      <c r="A454" s="157"/>
      <c r="K454" s="157"/>
      <c r="L454" s="157"/>
      <c r="M454" s="191"/>
      <c r="N454" s="282"/>
      <c r="O454" s="192"/>
      <c r="P454" s="160"/>
      <c r="Q454" s="160"/>
      <c r="R454" s="158"/>
      <c r="S454" s="158"/>
      <c r="T454" s="158"/>
      <c r="U454" s="158"/>
      <c r="V454" s="158"/>
      <c r="W454" s="159"/>
      <c r="X454" s="159"/>
      <c r="Y454" s="159"/>
      <c r="Z454" s="157"/>
      <c r="AA454" s="157"/>
      <c r="AB454" s="157"/>
      <c r="AC454" s="157"/>
      <c r="AD454" s="157"/>
      <c r="AE454" s="157"/>
    </row>
    <row r="455" spans="1:31" ht="12.75" hidden="1" customHeight="1">
      <c r="A455" s="157"/>
      <c r="K455" s="157"/>
      <c r="L455" s="157"/>
      <c r="M455" s="191"/>
      <c r="N455" s="282"/>
      <c r="O455" s="192"/>
      <c r="P455" s="160"/>
      <c r="Q455" s="160"/>
      <c r="R455" s="158"/>
      <c r="S455" s="158"/>
      <c r="T455" s="158"/>
      <c r="U455" s="158"/>
      <c r="V455" s="158"/>
      <c r="W455" s="159"/>
      <c r="X455" s="159"/>
      <c r="Y455" s="159"/>
      <c r="Z455" s="157"/>
      <c r="AA455" s="157"/>
      <c r="AB455" s="157"/>
      <c r="AC455" s="157"/>
      <c r="AD455" s="157"/>
      <c r="AE455" s="157"/>
    </row>
    <row r="456" spans="1:31" ht="12.75" hidden="1" customHeight="1">
      <c r="A456" s="157"/>
      <c r="K456" s="157"/>
      <c r="L456" s="157"/>
      <c r="M456" s="191"/>
      <c r="N456" s="282"/>
      <c r="O456" s="192"/>
      <c r="P456" s="160"/>
      <c r="Q456" s="160"/>
      <c r="R456" s="158"/>
      <c r="S456" s="158"/>
      <c r="T456" s="158"/>
      <c r="U456" s="158"/>
      <c r="V456" s="158"/>
      <c r="W456" s="159"/>
      <c r="X456" s="159"/>
      <c r="Y456" s="159"/>
      <c r="Z456" s="157"/>
      <c r="AA456" s="157"/>
      <c r="AB456" s="157"/>
      <c r="AC456" s="157"/>
      <c r="AD456" s="157"/>
      <c r="AE456" s="157"/>
    </row>
    <row r="457" spans="1:31" ht="12.75" hidden="1" customHeight="1">
      <c r="A457" s="157"/>
      <c r="K457" s="157"/>
      <c r="L457" s="157"/>
      <c r="M457" s="191"/>
      <c r="N457" s="282"/>
      <c r="O457" s="192"/>
      <c r="P457" s="160"/>
      <c r="Q457" s="160"/>
      <c r="R457" s="158"/>
      <c r="S457" s="158"/>
      <c r="T457" s="158"/>
      <c r="U457" s="158"/>
      <c r="V457" s="158"/>
      <c r="W457" s="159"/>
      <c r="X457" s="159"/>
      <c r="Y457" s="159"/>
      <c r="Z457" s="157"/>
      <c r="AA457" s="157"/>
      <c r="AB457" s="157"/>
      <c r="AC457" s="157"/>
      <c r="AD457" s="157"/>
      <c r="AE457" s="157"/>
    </row>
    <row r="458" spans="1:31" ht="12.75" hidden="1" customHeight="1">
      <c r="A458" s="157"/>
      <c r="K458" s="157"/>
      <c r="L458" s="157"/>
      <c r="M458" s="191"/>
      <c r="N458" s="282"/>
      <c r="O458" s="192"/>
      <c r="P458" s="160"/>
      <c r="Q458" s="160"/>
      <c r="R458" s="158"/>
      <c r="S458" s="158"/>
      <c r="T458" s="158"/>
      <c r="U458" s="158"/>
      <c r="V458" s="158"/>
      <c r="W458" s="159"/>
      <c r="X458" s="159"/>
      <c r="Y458" s="159"/>
      <c r="Z458" s="157"/>
      <c r="AA458" s="157"/>
      <c r="AB458" s="157"/>
      <c r="AC458" s="157"/>
      <c r="AD458" s="157"/>
      <c r="AE458" s="157"/>
    </row>
    <row r="459" spans="1:31" ht="12.75" hidden="1" customHeight="1">
      <c r="A459" s="157"/>
      <c r="K459" s="157"/>
      <c r="L459" s="157"/>
      <c r="M459" s="191"/>
      <c r="N459" s="282"/>
      <c r="O459" s="192"/>
      <c r="P459" s="160"/>
      <c r="Q459" s="160"/>
      <c r="R459" s="158"/>
      <c r="S459" s="158"/>
      <c r="T459" s="158"/>
      <c r="U459" s="158"/>
      <c r="V459" s="158"/>
      <c r="W459" s="159"/>
      <c r="X459" s="159"/>
      <c r="Y459" s="159"/>
      <c r="Z459" s="157"/>
      <c r="AA459" s="157"/>
      <c r="AB459" s="157"/>
      <c r="AC459" s="157"/>
      <c r="AD459" s="157"/>
      <c r="AE459" s="157"/>
    </row>
    <row r="460" spans="1:31" ht="12.75" hidden="1" customHeight="1">
      <c r="A460" s="157"/>
      <c r="K460" s="157"/>
      <c r="L460" s="157"/>
      <c r="M460" s="191"/>
      <c r="N460" s="282"/>
      <c r="O460" s="192"/>
      <c r="P460" s="160"/>
      <c r="Q460" s="160"/>
      <c r="R460" s="158"/>
      <c r="S460" s="158"/>
      <c r="T460" s="158"/>
      <c r="U460" s="158"/>
      <c r="V460" s="158"/>
      <c r="W460" s="159"/>
      <c r="X460" s="159"/>
      <c r="Y460" s="159"/>
      <c r="Z460" s="157"/>
      <c r="AA460" s="157"/>
      <c r="AB460" s="157"/>
      <c r="AC460" s="157"/>
      <c r="AD460" s="157"/>
      <c r="AE460" s="157"/>
    </row>
    <row r="461" spans="1:31" ht="12.75" hidden="1" customHeight="1">
      <c r="A461" s="157"/>
      <c r="K461" s="157"/>
      <c r="L461" s="157"/>
      <c r="M461" s="191"/>
      <c r="N461" s="282"/>
      <c r="O461" s="192"/>
      <c r="P461" s="160"/>
      <c r="Q461" s="160"/>
      <c r="R461" s="158"/>
      <c r="S461" s="158"/>
      <c r="T461" s="158"/>
      <c r="U461" s="158"/>
      <c r="V461" s="158"/>
      <c r="W461" s="159"/>
      <c r="X461" s="159"/>
      <c r="Y461" s="159"/>
      <c r="Z461" s="157"/>
      <c r="AA461" s="157"/>
      <c r="AB461" s="157"/>
      <c r="AC461" s="157"/>
      <c r="AD461" s="157"/>
      <c r="AE461" s="157"/>
    </row>
    <row r="462" spans="1:31" ht="12.75" hidden="1" customHeight="1">
      <c r="A462" s="157"/>
      <c r="K462" s="157"/>
      <c r="L462" s="157"/>
      <c r="M462" s="191"/>
      <c r="N462" s="282"/>
      <c r="O462" s="192"/>
      <c r="P462" s="160"/>
      <c r="Q462" s="160"/>
      <c r="R462" s="158"/>
      <c r="S462" s="158"/>
      <c r="T462" s="158"/>
      <c r="U462" s="158"/>
      <c r="V462" s="158"/>
      <c r="W462" s="159"/>
      <c r="X462" s="159"/>
      <c r="Y462" s="159"/>
      <c r="Z462" s="157"/>
      <c r="AA462" s="157"/>
      <c r="AB462" s="157"/>
      <c r="AC462" s="157"/>
      <c r="AD462" s="157"/>
      <c r="AE462" s="157"/>
    </row>
    <row r="463" spans="1:31" ht="12.75" hidden="1" customHeight="1">
      <c r="A463" s="157"/>
      <c r="K463" s="157"/>
      <c r="L463" s="157"/>
      <c r="M463" s="191"/>
      <c r="N463" s="282"/>
      <c r="O463" s="192"/>
      <c r="P463" s="160"/>
      <c r="Q463" s="160"/>
      <c r="R463" s="158"/>
      <c r="S463" s="158"/>
      <c r="T463" s="158"/>
      <c r="U463" s="158"/>
      <c r="V463" s="158"/>
      <c r="W463" s="159"/>
      <c r="X463" s="159"/>
      <c r="Y463" s="159"/>
      <c r="Z463" s="157"/>
      <c r="AA463" s="157"/>
      <c r="AB463" s="157"/>
      <c r="AC463" s="157"/>
      <c r="AD463" s="157"/>
      <c r="AE463" s="157"/>
    </row>
    <row r="464" spans="1:31" ht="12.75" hidden="1" customHeight="1">
      <c r="A464" s="157"/>
      <c r="K464" s="157"/>
      <c r="L464" s="157"/>
      <c r="M464" s="191"/>
      <c r="N464" s="282"/>
      <c r="O464" s="192"/>
      <c r="P464" s="160"/>
      <c r="Q464" s="160"/>
      <c r="R464" s="158"/>
      <c r="S464" s="158"/>
      <c r="T464" s="158"/>
      <c r="U464" s="158"/>
      <c r="V464" s="158"/>
      <c r="W464" s="159"/>
      <c r="X464" s="159"/>
      <c r="Y464" s="159"/>
      <c r="Z464" s="157"/>
      <c r="AA464" s="157"/>
      <c r="AB464" s="157"/>
      <c r="AC464" s="157"/>
      <c r="AD464" s="157"/>
      <c r="AE464" s="157"/>
    </row>
    <row r="465" spans="1:31" ht="12.75" hidden="1" customHeight="1">
      <c r="A465" s="157"/>
      <c r="K465" s="157"/>
      <c r="L465" s="157"/>
      <c r="M465" s="191"/>
      <c r="N465" s="282"/>
      <c r="O465" s="192"/>
      <c r="P465" s="160"/>
      <c r="Q465" s="160"/>
      <c r="R465" s="158"/>
      <c r="S465" s="158"/>
      <c r="T465" s="158"/>
      <c r="U465" s="158"/>
      <c r="V465" s="158"/>
      <c r="W465" s="159"/>
      <c r="X465" s="159"/>
      <c r="Y465" s="159"/>
      <c r="Z465" s="157"/>
      <c r="AA465" s="157"/>
      <c r="AB465" s="157"/>
      <c r="AC465" s="157"/>
      <c r="AD465" s="157"/>
      <c r="AE465" s="157"/>
    </row>
    <row r="466" spans="1:31" ht="12.75" hidden="1" customHeight="1">
      <c r="A466" s="157"/>
      <c r="K466" s="157"/>
      <c r="L466" s="157"/>
      <c r="M466" s="191"/>
      <c r="N466" s="282"/>
      <c r="O466" s="192"/>
      <c r="P466" s="160"/>
      <c r="Q466" s="160"/>
      <c r="R466" s="158"/>
      <c r="S466" s="158"/>
      <c r="T466" s="158"/>
      <c r="U466" s="158"/>
      <c r="V466" s="158"/>
      <c r="W466" s="159"/>
      <c r="X466" s="159"/>
      <c r="Y466" s="159"/>
      <c r="Z466" s="157"/>
      <c r="AA466" s="157"/>
      <c r="AB466" s="157"/>
      <c r="AC466" s="157"/>
      <c r="AD466" s="157"/>
      <c r="AE466" s="157"/>
    </row>
    <row r="467" spans="1:31" ht="12.75" hidden="1" customHeight="1">
      <c r="A467" s="157"/>
      <c r="K467" s="157"/>
      <c r="L467" s="157"/>
      <c r="M467" s="191"/>
      <c r="N467" s="282"/>
      <c r="O467" s="192"/>
      <c r="P467" s="160"/>
      <c r="Q467" s="160"/>
      <c r="R467" s="158"/>
      <c r="S467" s="158"/>
      <c r="T467" s="158"/>
      <c r="U467" s="158"/>
      <c r="V467" s="158"/>
      <c r="W467" s="159"/>
      <c r="X467" s="159"/>
      <c r="Y467" s="159"/>
      <c r="Z467" s="157"/>
      <c r="AA467" s="157"/>
      <c r="AB467" s="157"/>
      <c r="AC467" s="157"/>
      <c r="AD467" s="157"/>
      <c r="AE467" s="157"/>
    </row>
    <row r="468" spans="1:31" ht="12.75" hidden="1" customHeight="1">
      <c r="A468" s="157"/>
      <c r="K468" s="157"/>
      <c r="L468" s="157"/>
      <c r="M468" s="191"/>
      <c r="N468" s="282"/>
      <c r="O468" s="192"/>
      <c r="P468" s="160"/>
      <c r="Q468" s="160"/>
      <c r="R468" s="158"/>
      <c r="S468" s="158"/>
      <c r="T468" s="158"/>
      <c r="U468" s="158"/>
      <c r="V468" s="158"/>
      <c r="W468" s="159"/>
      <c r="X468" s="159"/>
      <c r="Y468" s="159"/>
      <c r="Z468" s="157"/>
      <c r="AA468" s="157"/>
      <c r="AB468" s="157"/>
      <c r="AC468" s="157"/>
      <c r="AD468" s="157"/>
      <c r="AE468" s="157"/>
    </row>
    <row r="469" spans="1:31" ht="12.75" hidden="1" customHeight="1">
      <c r="A469" s="157"/>
      <c r="K469" s="157"/>
      <c r="L469" s="157"/>
      <c r="M469" s="191"/>
      <c r="N469" s="282"/>
      <c r="O469" s="192"/>
      <c r="P469" s="160"/>
      <c r="Q469" s="160"/>
      <c r="R469" s="158"/>
      <c r="S469" s="158"/>
      <c r="T469" s="158"/>
      <c r="U469" s="158"/>
      <c r="V469" s="158"/>
      <c r="W469" s="159"/>
      <c r="X469" s="159"/>
      <c r="Y469" s="159"/>
      <c r="Z469" s="157"/>
      <c r="AA469" s="157"/>
      <c r="AB469" s="157"/>
      <c r="AC469" s="157"/>
      <c r="AD469" s="157"/>
      <c r="AE469" s="157"/>
    </row>
    <row r="470" spans="1:31" ht="12.75" hidden="1" customHeight="1">
      <c r="A470" s="157"/>
      <c r="K470" s="157"/>
      <c r="L470" s="157"/>
      <c r="M470" s="191"/>
      <c r="N470" s="282"/>
      <c r="O470" s="192"/>
      <c r="P470" s="160"/>
      <c r="Q470" s="160"/>
      <c r="R470" s="158"/>
      <c r="S470" s="158"/>
      <c r="T470" s="158"/>
      <c r="U470" s="158"/>
      <c r="V470" s="158"/>
      <c r="W470" s="159"/>
      <c r="X470" s="159"/>
      <c r="Y470" s="159"/>
      <c r="Z470" s="157"/>
      <c r="AA470" s="157"/>
      <c r="AB470" s="157"/>
      <c r="AC470" s="157"/>
      <c r="AD470" s="157"/>
      <c r="AE470" s="157"/>
    </row>
    <row r="471" spans="1:31" ht="12.75" hidden="1" customHeight="1">
      <c r="A471" s="157"/>
      <c r="K471" s="157"/>
      <c r="L471" s="157"/>
      <c r="M471" s="191"/>
      <c r="N471" s="282"/>
      <c r="O471" s="192"/>
      <c r="P471" s="160"/>
      <c r="Q471" s="160"/>
      <c r="R471" s="158"/>
      <c r="S471" s="158"/>
      <c r="T471" s="158"/>
      <c r="U471" s="158"/>
      <c r="V471" s="158"/>
      <c r="W471" s="159"/>
      <c r="X471" s="159"/>
      <c r="Y471" s="159"/>
      <c r="Z471" s="157"/>
      <c r="AA471" s="157"/>
      <c r="AB471" s="157"/>
      <c r="AC471" s="157"/>
      <c r="AD471" s="157"/>
      <c r="AE471" s="157"/>
    </row>
    <row r="472" spans="1:31" ht="12.75" hidden="1" customHeight="1">
      <c r="A472" s="157"/>
      <c r="K472" s="157"/>
      <c r="L472" s="157"/>
      <c r="M472" s="191"/>
      <c r="N472" s="282"/>
      <c r="O472" s="192"/>
      <c r="P472" s="160"/>
      <c r="Q472" s="160"/>
      <c r="R472" s="158"/>
      <c r="S472" s="158"/>
      <c r="T472" s="158"/>
      <c r="U472" s="158"/>
      <c r="V472" s="158"/>
      <c r="W472" s="159"/>
      <c r="X472" s="159"/>
      <c r="Y472" s="159"/>
      <c r="Z472" s="157"/>
      <c r="AA472" s="157"/>
      <c r="AB472" s="157"/>
      <c r="AC472" s="157"/>
      <c r="AD472" s="157"/>
      <c r="AE472" s="157"/>
    </row>
    <row r="473" spans="1:31" ht="12.75" hidden="1" customHeight="1">
      <c r="A473" s="157"/>
      <c r="K473" s="157"/>
      <c r="L473" s="157"/>
      <c r="M473" s="191"/>
      <c r="N473" s="282"/>
      <c r="O473" s="192"/>
      <c r="P473" s="160"/>
      <c r="Q473" s="160"/>
      <c r="R473" s="158"/>
      <c r="S473" s="158"/>
      <c r="T473" s="158"/>
      <c r="U473" s="158"/>
      <c r="V473" s="158"/>
      <c r="W473" s="159"/>
      <c r="X473" s="159"/>
      <c r="Y473" s="159"/>
      <c r="Z473" s="157"/>
      <c r="AA473" s="157"/>
      <c r="AB473" s="157"/>
      <c r="AC473" s="157"/>
      <c r="AD473" s="157"/>
      <c r="AE473" s="157"/>
    </row>
    <row r="474" spans="1:31" ht="12.75" hidden="1" customHeight="1">
      <c r="A474" s="157"/>
      <c r="K474" s="157"/>
      <c r="L474" s="157"/>
      <c r="M474" s="191"/>
      <c r="N474" s="282"/>
      <c r="O474" s="192"/>
      <c r="P474" s="160"/>
      <c r="Q474" s="160"/>
      <c r="R474" s="158"/>
      <c r="S474" s="158"/>
      <c r="T474" s="158"/>
      <c r="U474" s="158"/>
      <c r="V474" s="158"/>
      <c r="W474" s="159"/>
      <c r="X474" s="159"/>
      <c r="Y474" s="159"/>
      <c r="Z474" s="157"/>
      <c r="AA474" s="157"/>
      <c r="AB474" s="157"/>
      <c r="AC474" s="157"/>
      <c r="AD474" s="157"/>
      <c r="AE474" s="157"/>
    </row>
    <row r="475" spans="1:31" ht="12.75" hidden="1" customHeight="1">
      <c r="A475" s="157"/>
      <c r="K475" s="157"/>
      <c r="L475" s="157"/>
      <c r="M475" s="191"/>
      <c r="N475" s="282"/>
      <c r="O475" s="192"/>
      <c r="P475" s="160"/>
      <c r="Q475" s="160"/>
      <c r="R475" s="158"/>
      <c r="S475" s="158"/>
      <c r="T475" s="158"/>
      <c r="U475" s="158"/>
      <c r="V475" s="158"/>
      <c r="W475" s="159"/>
      <c r="X475" s="159"/>
      <c r="Y475" s="159"/>
      <c r="Z475" s="157"/>
      <c r="AA475" s="157"/>
      <c r="AB475" s="157"/>
      <c r="AC475" s="157"/>
      <c r="AD475" s="157"/>
      <c r="AE475" s="157"/>
    </row>
    <row r="476" spans="1:31" ht="12.75" hidden="1" customHeight="1">
      <c r="A476" s="157"/>
      <c r="K476" s="157"/>
      <c r="L476" s="157"/>
      <c r="M476" s="191"/>
      <c r="N476" s="282"/>
      <c r="O476" s="192"/>
      <c r="P476" s="160"/>
      <c r="Q476" s="160"/>
      <c r="R476" s="158"/>
      <c r="S476" s="158"/>
      <c r="T476" s="158"/>
      <c r="U476" s="158"/>
      <c r="V476" s="158"/>
      <c r="W476" s="159"/>
      <c r="X476" s="159"/>
      <c r="Y476" s="159"/>
      <c r="Z476" s="157"/>
      <c r="AA476" s="157"/>
      <c r="AB476" s="157"/>
      <c r="AC476" s="157"/>
      <c r="AD476" s="157"/>
      <c r="AE476" s="157"/>
    </row>
    <row r="477" spans="1:31" ht="12.75" hidden="1" customHeight="1">
      <c r="A477" s="157"/>
      <c r="K477" s="157"/>
      <c r="L477" s="157"/>
      <c r="M477" s="191"/>
      <c r="N477" s="282"/>
      <c r="O477" s="192"/>
      <c r="P477" s="160"/>
      <c r="Q477" s="160"/>
      <c r="R477" s="158"/>
      <c r="S477" s="158"/>
      <c r="T477" s="158"/>
      <c r="U477" s="158"/>
      <c r="V477" s="158"/>
      <c r="W477" s="159"/>
      <c r="X477" s="159"/>
      <c r="Y477" s="159"/>
      <c r="Z477" s="157"/>
      <c r="AA477" s="157"/>
      <c r="AB477" s="157"/>
      <c r="AC477" s="157"/>
      <c r="AD477" s="157"/>
      <c r="AE477" s="157"/>
    </row>
    <row r="478" spans="1:31" ht="12.75" hidden="1" customHeight="1">
      <c r="A478" s="157"/>
      <c r="K478" s="157"/>
      <c r="L478" s="157"/>
      <c r="M478" s="191"/>
      <c r="N478" s="282"/>
      <c r="O478" s="192"/>
      <c r="P478" s="160"/>
      <c r="Q478" s="160"/>
      <c r="R478" s="158"/>
      <c r="S478" s="158"/>
      <c r="T478" s="158"/>
      <c r="U478" s="158"/>
      <c r="V478" s="158"/>
      <c r="W478" s="159"/>
      <c r="X478" s="159"/>
      <c r="Y478" s="159"/>
      <c r="Z478" s="157"/>
      <c r="AA478" s="157"/>
      <c r="AB478" s="157"/>
      <c r="AC478" s="157"/>
      <c r="AD478" s="157"/>
      <c r="AE478" s="157"/>
    </row>
    <row r="479" spans="1:31" ht="12.75" hidden="1" customHeight="1">
      <c r="A479" s="157"/>
      <c r="K479" s="157"/>
      <c r="L479" s="157"/>
      <c r="M479" s="191"/>
      <c r="N479" s="282"/>
      <c r="O479" s="192"/>
      <c r="P479" s="160"/>
      <c r="Q479" s="160"/>
      <c r="R479" s="158"/>
      <c r="S479" s="158"/>
      <c r="T479" s="158"/>
      <c r="U479" s="158"/>
      <c r="V479" s="158"/>
      <c r="W479" s="159"/>
      <c r="X479" s="159"/>
      <c r="Y479" s="159"/>
      <c r="Z479" s="157"/>
      <c r="AA479" s="157"/>
      <c r="AB479" s="157"/>
      <c r="AC479" s="157"/>
      <c r="AD479" s="157"/>
      <c r="AE479" s="157"/>
    </row>
    <row r="480" spans="1:31" ht="12.75" hidden="1" customHeight="1">
      <c r="A480" s="157"/>
      <c r="K480" s="157"/>
      <c r="L480" s="157"/>
      <c r="M480" s="191"/>
      <c r="N480" s="282"/>
      <c r="O480" s="192"/>
      <c r="P480" s="160"/>
      <c r="Q480" s="160"/>
      <c r="R480" s="158"/>
      <c r="S480" s="158"/>
      <c r="T480" s="158"/>
      <c r="U480" s="158"/>
      <c r="V480" s="158"/>
      <c r="W480" s="159"/>
      <c r="X480" s="159"/>
      <c r="Y480" s="159"/>
      <c r="Z480" s="157"/>
      <c r="AA480" s="157"/>
      <c r="AB480" s="157"/>
      <c r="AC480" s="157"/>
      <c r="AD480" s="157"/>
      <c r="AE480" s="157"/>
    </row>
    <row r="481" spans="1:31" ht="12.75" hidden="1" customHeight="1">
      <c r="A481" s="157"/>
      <c r="K481" s="157"/>
      <c r="L481" s="157"/>
      <c r="M481" s="191"/>
      <c r="N481" s="282"/>
      <c r="O481" s="192"/>
      <c r="P481" s="160"/>
      <c r="Q481" s="160"/>
      <c r="R481" s="158"/>
      <c r="S481" s="158"/>
      <c r="T481" s="158"/>
      <c r="U481" s="158"/>
      <c r="V481" s="158"/>
      <c r="W481" s="159"/>
      <c r="X481" s="159"/>
      <c r="Y481" s="159"/>
      <c r="Z481" s="157"/>
      <c r="AA481" s="157"/>
      <c r="AB481" s="157"/>
      <c r="AC481" s="157"/>
      <c r="AD481" s="157"/>
      <c r="AE481" s="157"/>
    </row>
    <row r="482" spans="1:31" ht="12.75" hidden="1" customHeight="1">
      <c r="A482" s="157"/>
      <c r="K482" s="157"/>
      <c r="L482" s="157"/>
      <c r="M482" s="191"/>
      <c r="N482" s="282"/>
      <c r="O482" s="192"/>
      <c r="P482" s="160"/>
      <c r="Q482" s="160"/>
      <c r="R482" s="158"/>
      <c r="S482" s="158"/>
      <c r="T482" s="158"/>
      <c r="U482" s="158"/>
      <c r="V482" s="158"/>
      <c r="W482" s="159"/>
      <c r="X482" s="159"/>
      <c r="Y482" s="159"/>
      <c r="Z482" s="157"/>
      <c r="AA482" s="157"/>
      <c r="AB482" s="157"/>
      <c r="AC482" s="157"/>
      <c r="AD482" s="157"/>
      <c r="AE482" s="157"/>
    </row>
    <row r="483" spans="1:31" ht="12.75" hidden="1" customHeight="1">
      <c r="A483" s="157"/>
      <c r="K483" s="157"/>
      <c r="L483" s="157"/>
      <c r="M483" s="191"/>
      <c r="N483" s="282"/>
      <c r="O483" s="192"/>
      <c r="P483" s="160"/>
      <c r="Q483" s="160"/>
      <c r="R483" s="158"/>
      <c r="S483" s="158"/>
      <c r="T483" s="158"/>
      <c r="U483" s="158"/>
      <c r="V483" s="158"/>
      <c r="W483" s="159"/>
      <c r="X483" s="159"/>
      <c r="Y483" s="159"/>
      <c r="Z483" s="157"/>
      <c r="AA483" s="157"/>
      <c r="AB483" s="157"/>
      <c r="AC483" s="157"/>
      <c r="AD483" s="157"/>
      <c r="AE483" s="157"/>
    </row>
    <row r="484" spans="1:31" ht="12.75" hidden="1" customHeight="1">
      <c r="A484" s="157"/>
      <c r="K484" s="157"/>
      <c r="L484" s="157"/>
      <c r="M484" s="191"/>
      <c r="N484" s="282"/>
      <c r="O484" s="192"/>
      <c r="P484" s="160"/>
      <c r="Q484" s="160"/>
      <c r="R484" s="158"/>
      <c r="S484" s="158"/>
      <c r="T484" s="158"/>
      <c r="U484" s="158"/>
      <c r="V484" s="158"/>
      <c r="W484" s="159"/>
      <c r="X484" s="159"/>
      <c r="Y484" s="159"/>
      <c r="Z484" s="157"/>
      <c r="AA484" s="157"/>
      <c r="AB484" s="157"/>
      <c r="AC484" s="157"/>
      <c r="AD484" s="157"/>
      <c r="AE484" s="157"/>
    </row>
    <row r="485" spans="1:31" ht="12.75" hidden="1" customHeight="1">
      <c r="A485" s="157"/>
      <c r="K485" s="157"/>
      <c r="L485" s="157"/>
      <c r="M485" s="191"/>
      <c r="N485" s="282"/>
      <c r="O485" s="192"/>
      <c r="P485" s="160"/>
      <c r="Q485" s="160"/>
      <c r="R485" s="158"/>
      <c r="S485" s="158"/>
      <c r="T485" s="158"/>
      <c r="U485" s="158"/>
      <c r="V485" s="158"/>
      <c r="W485" s="159"/>
      <c r="X485" s="159"/>
      <c r="Y485" s="159"/>
      <c r="Z485" s="157"/>
      <c r="AA485" s="157"/>
      <c r="AB485" s="157"/>
      <c r="AC485" s="157"/>
      <c r="AD485" s="157"/>
      <c r="AE485" s="157"/>
    </row>
    <row r="486" spans="1:31" ht="12.75" hidden="1" customHeight="1">
      <c r="A486" s="157"/>
      <c r="K486" s="157"/>
      <c r="L486" s="157"/>
      <c r="M486" s="191"/>
      <c r="N486" s="282"/>
      <c r="O486" s="192"/>
      <c r="P486" s="160"/>
      <c r="Q486" s="160"/>
      <c r="R486" s="158"/>
      <c r="S486" s="158"/>
      <c r="T486" s="158"/>
      <c r="U486" s="158"/>
      <c r="V486" s="158"/>
      <c r="W486" s="159"/>
      <c r="X486" s="159"/>
      <c r="Y486" s="159"/>
      <c r="Z486" s="157"/>
      <c r="AA486" s="157"/>
      <c r="AB486" s="157"/>
      <c r="AC486" s="157"/>
      <c r="AD486" s="157"/>
      <c r="AE486" s="157"/>
    </row>
    <row r="487" spans="1:31" ht="12.75" hidden="1" customHeight="1">
      <c r="A487" s="157"/>
      <c r="K487" s="157"/>
      <c r="L487" s="157"/>
      <c r="M487" s="191"/>
      <c r="N487" s="282"/>
      <c r="O487" s="192"/>
      <c r="P487" s="160"/>
      <c r="Q487" s="160"/>
      <c r="R487" s="158"/>
      <c r="S487" s="158"/>
      <c r="T487" s="158"/>
      <c r="U487" s="158"/>
      <c r="V487" s="158"/>
      <c r="W487" s="159"/>
      <c r="X487" s="159"/>
      <c r="Y487" s="159"/>
      <c r="Z487" s="157"/>
      <c r="AA487" s="157"/>
      <c r="AB487" s="157"/>
      <c r="AC487" s="157"/>
      <c r="AD487" s="157"/>
      <c r="AE487" s="157"/>
    </row>
    <row r="488" spans="1:31" ht="12.75" hidden="1" customHeight="1">
      <c r="A488" s="157"/>
      <c r="K488" s="157"/>
      <c r="L488" s="157"/>
      <c r="M488" s="191"/>
      <c r="N488" s="282"/>
      <c r="O488" s="192"/>
      <c r="P488" s="160"/>
      <c r="Q488" s="160"/>
      <c r="R488" s="158"/>
      <c r="S488" s="158"/>
      <c r="T488" s="158"/>
      <c r="U488" s="158"/>
      <c r="V488" s="158"/>
      <c r="W488" s="159"/>
      <c r="X488" s="159"/>
      <c r="Y488" s="159"/>
      <c r="Z488" s="157"/>
      <c r="AA488" s="157"/>
      <c r="AB488" s="157"/>
      <c r="AC488" s="157"/>
      <c r="AD488" s="157"/>
      <c r="AE488" s="157"/>
    </row>
    <row r="489" spans="1:31" ht="12.75" hidden="1" customHeight="1">
      <c r="A489" s="157"/>
      <c r="K489" s="157"/>
      <c r="L489" s="157"/>
      <c r="M489" s="191"/>
      <c r="N489" s="282"/>
      <c r="O489" s="192"/>
      <c r="P489" s="160"/>
      <c r="Q489" s="160"/>
      <c r="R489" s="158"/>
      <c r="S489" s="158"/>
      <c r="T489" s="158"/>
      <c r="U489" s="158"/>
      <c r="V489" s="158"/>
      <c r="W489" s="159"/>
      <c r="X489" s="159"/>
      <c r="Y489" s="159"/>
      <c r="Z489" s="157"/>
      <c r="AA489" s="157"/>
      <c r="AB489" s="157"/>
      <c r="AC489" s="157"/>
      <c r="AD489" s="157"/>
      <c r="AE489" s="157"/>
    </row>
    <row r="490" spans="1:31" ht="12.75" hidden="1" customHeight="1">
      <c r="A490" s="157"/>
      <c r="K490" s="157"/>
      <c r="L490" s="157"/>
      <c r="M490" s="191"/>
      <c r="N490" s="282"/>
      <c r="O490" s="192"/>
      <c r="P490" s="160"/>
      <c r="Q490" s="160"/>
      <c r="R490" s="158"/>
      <c r="S490" s="158"/>
      <c r="T490" s="158"/>
      <c r="U490" s="158"/>
      <c r="V490" s="158"/>
      <c r="W490" s="159"/>
      <c r="X490" s="159"/>
      <c r="Y490" s="159"/>
      <c r="Z490" s="157"/>
      <c r="AA490" s="157"/>
      <c r="AB490" s="157"/>
      <c r="AC490" s="157"/>
      <c r="AD490" s="157"/>
      <c r="AE490" s="157"/>
    </row>
    <row r="491" spans="1:31" ht="12.75" hidden="1" customHeight="1">
      <c r="A491" s="157"/>
      <c r="K491" s="157"/>
      <c r="L491" s="157"/>
      <c r="M491" s="191"/>
      <c r="N491" s="282"/>
      <c r="O491" s="192"/>
      <c r="P491" s="160"/>
      <c r="Q491" s="160"/>
      <c r="R491" s="158"/>
      <c r="S491" s="158"/>
      <c r="T491" s="158"/>
      <c r="U491" s="158"/>
      <c r="V491" s="158"/>
      <c r="W491" s="159"/>
      <c r="X491" s="159"/>
      <c r="Y491" s="159"/>
      <c r="Z491" s="157"/>
      <c r="AA491" s="157"/>
      <c r="AB491" s="157"/>
      <c r="AC491" s="157"/>
      <c r="AD491" s="157"/>
      <c r="AE491" s="157"/>
    </row>
    <row r="492" spans="1:31" ht="12.75" hidden="1" customHeight="1">
      <c r="A492" s="157"/>
      <c r="K492" s="157"/>
      <c r="L492" s="157"/>
      <c r="M492" s="191"/>
      <c r="N492" s="282"/>
      <c r="O492" s="192"/>
      <c r="P492" s="160"/>
      <c r="Q492" s="160"/>
      <c r="R492" s="158"/>
      <c r="S492" s="158"/>
      <c r="T492" s="158"/>
      <c r="U492" s="158"/>
      <c r="V492" s="158"/>
      <c r="W492" s="159"/>
      <c r="X492" s="159"/>
      <c r="Y492" s="159"/>
      <c r="Z492" s="157"/>
      <c r="AA492" s="157"/>
      <c r="AB492" s="157"/>
      <c r="AC492" s="157"/>
      <c r="AD492" s="157"/>
      <c r="AE492" s="157"/>
    </row>
    <row r="493" spans="1:31" ht="12.75" hidden="1" customHeight="1">
      <c r="A493" s="157"/>
      <c r="K493" s="157"/>
      <c r="L493" s="157"/>
      <c r="M493" s="191"/>
      <c r="N493" s="282"/>
      <c r="O493" s="192"/>
      <c r="P493" s="160"/>
      <c r="Q493" s="160"/>
      <c r="R493" s="158"/>
      <c r="S493" s="158"/>
      <c r="T493" s="158"/>
      <c r="U493" s="158"/>
      <c r="V493" s="158"/>
      <c r="W493" s="159"/>
      <c r="X493" s="159"/>
      <c r="Y493" s="159"/>
      <c r="Z493" s="157"/>
      <c r="AA493" s="157"/>
      <c r="AB493" s="157"/>
      <c r="AC493" s="157"/>
      <c r="AD493" s="157"/>
      <c r="AE493" s="157"/>
    </row>
    <row r="494" spans="1:31" ht="12.75" hidden="1" customHeight="1">
      <c r="A494" s="157"/>
      <c r="K494" s="157"/>
      <c r="L494" s="157"/>
      <c r="M494" s="191"/>
      <c r="N494" s="282"/>
      <c r="O494" s="192"/>
      <c r="P494" s="160"/>
      <c r="Q494" s="160"/>
      <c r="R494" s="158"/>
      <c r="S494" s="158"/>
      <c r="T494" s="158"/>
      <c r="U494" s="158"/>
      <c r="V494" s="158"/>
      <c r="W494" s="159"/>
      <c r="X494" s="159"/>
      <c r="Y494" s="159"/>
      <c r="Z494" s="157"/>
      <c r="AA494" s="157"/>
      <c r="AB494" s="157"/>
      <c r="AC494" s="157"/>
      <c r="AD494" s="157"/>
      <c r="AE494" s="157"/>
    </row>
    <row r="495" spans="1:31" ht="12.75" hidden="1" customHeight="1">
      <c r="A495" s="157"/>
      <c r="K495" s="157"/>
      <c r="L495" s="157"/>
      <c r="M495" s="191"/>
      <c r="N495" s="282"/>
      <c r="O495" s="192"/>
      <c r="P495" s="160"/>
      <c r="Q495" s="160"/>
      <c r="R495" s="158"/>
      <c r="S495" s="158"/>
      <c r="T495" s="158"/>
      <c r="U495" s="158"/>
      <c r="V495" s="158"/>
      <c r="W495" s="159"/>
      <c r="X495" s="159"/>
      <c r="Y495" s="159"/>
      <c r="Z495" s="157"/>
      <c r="AA495" s="157"/>
      <c r="AB495" s="157"/>
      <c r="AC495" s="157"/>
      <c r="AD495" s="157"/>
      <c r="AE495" s="157"/>
    </row>
    <row r="496" spans="1:31" ht="12.75" hidden="1" customHeight="1">
      <c r="A496" s="157"/>
      <c r="K496" s="157"/>
      <c r="L496" s="157"/>
      <c r="M496" s="191"/>
      <c r="N496" s="282"/>
      <c r="O496" s="192"/>
      <c r="P496" s="160"/>
      <c r="Q496" s="160"/>
      <c r="R496" s="158"/>
      <c r="S496" s="158"/>
      <c r="T496" s="158"/>
      <c r="U496" s="158"/>
      <c r="V496" s="158"/>
      <c r="W496" s="159"/>
      <c r="X496" s="159"/>
      <c r="Y496" s="159"/>
      <c r="Z496" s="157"/>
      <c r="AA496" s="157"/>
      <c r="AB496" s="157"/>
      <c r="AC496" s="157"/>
      <c r="AD496" s="157"/>
      <c r="AE496" s="157"/>
    </row>
    <row r="497" spans="1:31" ht="12.75" hidden="1" customHeight="1">
      <c r="A497" s="157"/>
      <c r="K497" s="157"/>
      <c r="L497" s="157"/>
      <c r="M497" s="191"/>
      <c r="N497" s="282"/>
      <c r="O497" s="192"/>
      <c r="P497" s="160"/>
      <c r="Q497" s="160"/>
      <c r="R497" s="158"/>
      <c r="S497" s="158"/>
      <c r="T497" s="158"/>
      <c r="U497" s="158"/>
      <c r="V497" s="158"/>
      <c r="W497" s="159"/>
      <c r="X497" s="159"/>
      <c r="Y497" s="159"/>
      <c r="Z497" s="157"/>
      <c r="AA497" s="157"/>
      <c r="AB497" s="157"/>
      <c r="AC497" s="157"/>
      <c r="AD497" s="157"/>
      <c r="AE497" s="157"/>
    </row>
    <row r="498" spans="1:31" ht="12.75" hidden="1" customHeight="1">
      <c r="A498" s="157"/>
      <c r="K498" s="157"/>
      <c r="L498" s="157"/>
      <c r="M498" s="191"/>
      <c r="N498" s="282"/>
      <c r="O498" s="192"/>
      <c r="P498" s="160"/>
      <c r="Q498" s="160"/>
      <c r="R498" s="158"/>
      <c r="S498" s="158"/>
      <c r="T498" s="158"/>
      <c r="U498" s="158"/>
      <c r="V498" s="158"/>
      <c r="W498" s="159"/>
      <c r="X498" s="159"/>
      <c r="Y498" s="159"/>
      <c r="Z498" s="157"/>
      <c r="AA498" s="157"/>
      <c r="AB498" s="157"/>
      <c r="AC498" s="157"/>
      <c r="AD498" s="157"/>
      <c r="AE498" s="157"/>
    </row>
    <row r="499" spans="1:31" ht="12.75" hidden="1" customHeight="1">
      <c r="A499" s="157"/>
      <c r="K499" s="157"/>
      <c r="L499" s="157"/>
      <c r="M499" s="191"/>
      <c r="N499" s="282"/>
      <c r="O499" s="192"/>
      <c r="P499" s="160"/>
      <c r="Q499" s="160"/>
      <c r="R499" s="158"/>
      <c r="S499" s="158"/>
      <c r="T499" s="158"/>
      <c r="U499" s="158"/>
      <c r="V499" s="158"/>
      <c r="W499" s="159"/>
      <c r="X499" s="159"/>
      <c r="Y499" s="159"/>
      <c r="Z499" s="157"/>
      <c r="AA499" s="157"/>
      <c r="AB499" s="157"/>
      <c r="AC499" s="157"/>
      <c r="AD499" s="157"/>
      <c r="AE499" s="157"/>
    </row>
    <row r="500" spans="1:31" ht="12.75" hidden="1" customHeight="1">
      <c r="A500" s="157"/>
      <c r="K500" s="157"/>
      <c r="L500" s="157"/>
      <c r="M500" s="191"/>
      <c r="N500" s="282"/>
      <c r="O500" s="192"/>
      <c r="P500" s="160"/>
      <c r="Q500" s="160"/>
      <c r="R500" s="158"/>
      <c r="S500" s="158"/>
      <c r="T500" s="158"/>
      <c r="U500" s="158"/>
      <c r="V500" s="158"/>
      <c r="W500" s="159"/>
      <c r="X500" s="159"/>
      <c r="Y500" s="159"/>
      <c r="Z500" s="157"/>
      <c r="AA500" s="157"/>
      <c r="AB500" s="157"/>
      <c r="AC500" s="157"/>
      <c r="AD500" s="157"/>
      <c r="AE500" s="157"/>
    </row>
    <row r="501" spans="1:31" ht="12.75" hidden="1" customHeight="1">
      <c r="A501" s="157"/>
      <c r="K501" s="157"/>
      <c r="L501" s="157"/>
      <c r="M501" s="191"/>
      <c r="N501" s="282"/>
      <c r="O501" s="192"/>
      <c r="P501" s="160"/>
      <c r="Q501" s="160"/>
      <c r="R501" s="158"/>
      <c r="S501" s="158"/>
      <c r="T501" s="158"/>
      <c r="U501" s="158"/>
      <c r="V501" s="158"/>
      <c r="W501" s="159"/>
      <c r="X501" s="159"/>
      <c r="Y501" s="159"/>
      <c r="Z501" s="157"/>
      <c r="AA501" s="157"/>
      <c r="AB501" s="157"/>
      <c r="AC501" s="157"/>
      <c r="AD501" s="157"/>
      <c r="AE501" s="157"/>
    </row>
    <row r="502" spans="1:31" ht="12.75" hidden="1" customHeight="1">
      <c r="A502" s="157"/>
      <c r="K502" s="157"/>
      <c r="L502" s="157"/>
      <c r="M502" s="191"/>
      <c r="N502" s="282"/>
      <c r="O502" s="192"/>
      <c r="P502" s="160"/>
      <c r="Q502" s="160"/>
      <c r="R502" s="158"/>
      <c r="S502" s="158"/>
      <c r="T502" s="158"/>
      <c r="U502" s="158"/>
      <c r="V502" s="158"/>
      <c r="W502" s="159"/>
      <c r="X502" s="159"/>
      <c r="Y502" s="159"/>
      <c r="Z502" s="157"/>
      <c r="AA502" s="157"/>
      <c r="AB502" s="157"/>
      <c r="AC502" s="157"/>
      <c r="AD502" s="157"/>
      <c r="AE502" s="157"/>
    </row>
    <row r="503" spans="1:31" ht="12.75" hidden="1" customHeight="1">
      <c r="A503" s="157"/>
      <c r="K503" s="157"/>
      <c r="L503" s="157"/>
      <c r="M503" s="191"/>
      <c r="N503" s="282"/>
      <c r="O503" s="192"/>
      <c r="P503" s="160"/>
      <c r="Q503" s="160"/>
      <c r="R503" s="158"/>
      <c r="S503" s="158"/>
      <c r="T503" s="158"/>
      <c r="U503" s="158"/>
      <c r="V503" s="158"/>
      <c r="W503" s="159"/>
      <c r="X503" s="159"/>
      <c r="Y503" s="159"/>
      <c r="Z503" s="157"/>
      <c r="AA503" s="157"/>
      <c r="AB503" s="157"/>
      <c r="AC503" s="157"/>
      <c r="AD503" s="157"/>
      <c r="AE503" s="157"/>
    </row>
    <row r="504" spans="1:31" ht="12.75" hidden="1" customHeight="1">
      <c r="A504" s="157"/>
      <c r="K504" s="157"/>
      <c r="L504" s="157"/>
      <c r="M504" s="191"/>
      <c r="N504" s="282"/>
      <c r="O504" s="192"/>
      <c r="P504" s="160"/>
      <c r="Q504" s="160"/>
      <c r="R504" s="158"/>
      <c r="S504" s="158"/>
      <c r="T504" s="158"/>
      <c r="U504" s="158"/>
      <c r="V504" s="158"/>
      <c r="W504" s="159"/>
      <c r="X504" s="159"/>
      <c r="Y504" s="159"/>
      <c r="Z504" s="157"/>
      <c r="AA504" s="157"/>
      <c r="AB504" s="157"/>
      <c r="AC504" s="157"/>
      <c r="AD504" s="157"/>
      <c r="AE504" s="157"/>
    </row>
    <row r="505" spans="1:31" ht="12.75" hidden="1" customHeight="1">
      <c r="A505" s="157"/>
      <c r="K505" s="157"/>
      <c r="L505" s="157"/>
      <c r="M505" s="191"/>
      <c r="N505" s="282"/>
      <c r="O505" s="192"/>
      <c r="P505" s="160"/>
      <c r="Q505" s="160"/>
      <c r="R505" s="158"/>
      <c r="S505" s="158"/>
      <c r="T505" s="158"/>
      <c r="U505" s="158"/>
      <c r="V505" s="158"/>
      <c r="W505" s="159"/>
      <c r="X505" s="159"/>
      <c r="Y505" s="159"/>
      <c r="Z505" s="157"/>
      <c r="AA505" s="157"/>
      <c r="AB505" s="157"/>
      <c r="AC505" s="157"/>
      <c r="AD505" s="157"/>
      <c r="AE505" s="157"/>
    </row>
    <row r="506" spans="1:31" ht="12.75" hidden="1" customHeight="1">
      <c r="A506" s="157"/>
      <c r="K506" s="157"/>
      <c r="L506" s="157"/>
      <c r="M506" s="191"/>
      <c r="N506" s="282"/>
      <c r="O506" s="192"/>
      <c r="P506" s="160"/>
      <c r="Q506" s="160"/>
      <c r="R506" s="158"/>
      <c r="S506" s="158"/>
      <c r="T506" s="158"/>
      <c r="U506" s="158"/>
      <c r="V506" s="158"/>
      <c r="W506" s="159"/>
      <c r="X506" s="159"/>
      <c r="Y506" s="159"/>
      <c r="Z506" s="157"/>
      <c r="AA506" s="157"/>
      <c r="AB506" s="157"/>
      <c r="AC506" s="157"/>
      <c r="AD506" s="157"/>
      <c r="AE506" s="157"/>
    </row>
    <row r="507" spans="1:31" ht="12.75" hidden="1" customHeight="1">
      <c r="A507" s="157"/>
      <c r="K507" s="157"/>
      <c r="L507" s="157"/>
      <c r="M507" s="191"/>
      <c r="N507" s="282"/>
      <c r="O507" s="192"/>
      <c r="P507" s="160"/>
      <c r="Q507" s="160"/>
      <c r="R507" s="158"/>
      <c r="S507" s="158"/>
      <c r="T507" s="158"/>
      <c r="U507" s="158"/>
      <c r="V507" s="158"/>
      <c r="W507" s="159"/>
      <c r="X507" s="159"/>
      <c r="Y507" s="159"/>
      <c r="Z507" s="157"/>
      <c r="AA507" s="157"/>
      <c r="AB507" s="157"/>
      <c r="AC507" s="157"/>
      <c r="AD507" s="157"/>
      <c r="AE507" s="157"/>
    </row>
    <row r="508" spans="1:31" ht="12.75" hidden="1" customHeight="1">
      <c r="A508" s="157"/>
      <c r="K508" s="157"/>
      <c r="L508" s="157"/>
      <c r="M508" s="191"/>
      <c r="N508" s="282"/>
      <c r="O508" s="192"/>
      <c r="P508" s="160"/>
      <c r="Q508" s="160"/>
      <c r="R508" s="158"/>
      <c r="S508" s="158"/>
      <c r="T508" s="158"/>
      <c r="U508" s="158"/>
      <c r="V508" s="158"/>
      <c r="W508" s="159"/>
      <c r="X508" s="159"/>
      <c r="Y508" s="159"/>
      <c r="Z508" s="157"/>
      <c r="AA508" s="157"/>
      <c r="AB508" s="157"/>
      <c r="AC508" s="157"/>
      <c r="AD508" s="157"/>
      <c r="AE508" s="157"/>
    </row>
    <row r="509" spans="1:31" ht="12.75" hidden="1" customHeight="1">
      <c r="A509" s="157"/>
      <c r="K509" s="157"/>
      <c r="L509" s="157"/>
      <c r="M509" s="191"/>
      <c r="N509" s="282"/>
      <c r="O509" s="192"/>
      <c r="P509" s="160"/>
      <c r="Q509" s="160"/>
      <c r="R509" s="158"/>
      <c r="S509" s="158"/>
      <c r="T509" s="158"/>
      <c r="U509" s="158"/>
      <c r="V509" s="158"/>
      <c r="W509" s="159"/>
      <c r="X509" s="159"/>
      <c r="Y509" s="159"/>
      <c r="Z509" s="157"/>
      <c r="AA509" s="157"/>
      <c r="AB509" s="157"/>
      <c r="AC509" s="157"/>
      <c r="AD509" s="157"/>
      <c r="AE509" s="157"/>
    </row>
    <row r="510" spans="1:31" ht="12.75" hidden="1" customHeight="1">
      <c r="A510" s="157"/>
      <c r="K510" s="157"/>
      <c r="L510" s="157"/>
      <c r="M510" s="191"/>
      <c r="N510" s="282"/>
      <c r="O510" s="192"/>
      <c r="P510" s="160"/>
      <c r="Q510" s="160"/>
      <c r="R510" s="158"/>
      <c r="S510" s="158"/>
      <c r="T510" s="158"/>
      <c r="U510" s="158"/>
      <c r="V510" s="158"/>
      <c r="W510" s="159"/>
      <c r="X510" s="159"/>
      <c r="Y510" s="159"/>
      <c r="Z510" s="157"/>
      <c r="AA510" s="157"/>
      <c r="AB510" s="157"/>
      <c r="AC510" s="157"/>
      <c r="AD510" s="157"/>
      <c r="AE510" s="157"/>
    </row>
    <row r="511" spans="1:31" ht="12.75" hidden="1" customHeight="1">
      <c r="A511" s="157"/>
      <c r="K511" s="157"/>
      <c r="L511" s="157"/>
      <c r="M511" s="191"/>
      <c r="N511" s="282"/>
      <c r="O511" s="192"/>
      <c r="P511" s="160"/>
      <c r="Q511" s="160"/>
      <c r="R511" s="158"/>
      <c r="S511" s="158"/>
      <c r="T511" s="158"/>
      <c r="U511" s="158"/>
      <c r="V511" s="158"/>
      <c r="W511" s="159"/>
      <c r="X511" s="159"/>
      <c r="Y511" s="159"/>
      <c r="Z511" s="157"/>
      <c r="AA511" s="157"/>
      <c r="AB511" s="157"/>
      <c r="AC511" s="157"/>
      <c r="AD511" s="157"/>
      <c r="AE511" s="157"/>
    </row>
    <row r="512" spans="1:31" ht="12.75" hidden="1" customHeight="1">
      <c r="A512" s="157"/>
      <c r="K512" s="157"/>
      <c r="L512" s="157"/>
      <c r="M512" s="191"/>
      <c r="N512" s="282"/>
      <c r="O512" s="192"/>
      <c r="P512" s="160"/>
      <c r="Q512" s="160"/>
      <c r="R512" s="158"/>
      <c r="S512" s="158"/>
      <c r="T512" s="158"/>
      <c r="U512" s="158"/>
      <c r="V512" s="158"/>
      <c r="W512" s="159"/>
      <c r="X512" s="159"/>
      <c r="Y512" s="159"/>
      <c r="Z512" s="157"/>
      <c r="AA512" s="157"/>
      <c r="AB512" s="157"/>
      <c r="AC512" s="157"/>
      <c r="AD512" s="157"/>
      <c r="AE512" s="157"/>
    </row>
    <row r="513" spans="1:31" ht="12.75" hidden="1" customHeight="1">
      <c r="A513" s="157"/>
      <c r="K513" s="157"/>
      <c r="L513" s="157"/>
      <c r="M513" s="191"/>
      <c r="N513" s="282"/>
      <c r="O513" s="192"/>
      <c r="P513" s="160"/>
      <c r="Q513" s="160"/>
      <c r="R513" s="158"/>
      <c r="S513" s="158"/>
      <c r="T513" s="158"/>
      <c r="U513" s="158"/>
      <c r="V513" s="158"/>
      <c r="W513" s="159"/>
      <c r="X513" s="159"/>
      <c r="Y513" s="159"/>
      <c r="Z513" s="157"/>
      <c r="AA513" s="157"/>
      <c r="AB513" s="157"/>
      <c r="AC513" s="157"/>
      <c r="AD513" s="157"/>
      <c r="AE513" s="157"/>
    </row>
    <row r="514" spans="1:31" ht="12.75" hidden="1" customHeight="1">
      <c r="A514" s="157"/>
      <c r="K514" s="157"/>
      <c r="L514" s="157"/>
      <c r="M514" s="191"/>
      <c r="N514" s="282"/>
      <c r="O514" s="192"/>
      <c r="P514" s="160"/>
      <c r="Q514" s="160"/>
      <c r="R514" s="158"/>
      <c r="S514" s="158"/>
      <c r="T514" s="158"/>
      <c r="U514" s="158"/>
      <c r="V514" s="158"/>
      <c r="W514" s="159"/>
      <c r="X514" s="159"/>
      <c r="Y514" s="159"/>
      <c r="Z514" s="157"/>
      <c r="AA514" s="157"/>
      <c r="AB514" s="157"/>
      <c r="AC514" s="157"/>
      <c r="AD514" s="157"/>
      <c r="AE514" s="157"/>
    </row>
    <row r="515" spans="1:31" ht="12.75" hidden="1" customHeight="1">
      <c r="A515" s="157"/>
      <c r="K515" s="157"/>
      <c r="L515" s="157"/>
      <c r="M515" s="191"/>
      <c r="N515" s="282"/>
      <c r="O515" s="192"/>
      <c r="P515" s="160"/>
      <c r="Q515" s="160"/>
      <c r="R515" s="158"/>
      <c r="S515" s="158"/>
      <c r="T515" s="158"/>
      <c r="U515" s="158"/>
      <c r="V515" s="158"/>
      <c r="W515" s="159"/>
      <c r="X515" s="159"/>
      <c r="Y515" s="159"/>
      <c r="Z515" s="157"/>
      <c r="AA515" s="157"/>
      <c r="AB515" s="157"/>
      <c r="AC515" s="157"/>
      <c r="AD515" s="157"/>
      <c r="AE515" s="157"/>
    </row>
    <row r="516" spans="1:31" ht="12.75" hidden="1" customHeight="1">
      <c r="A516" s="157"/>
      <c r="K516" s="157"/>
      <c r="L516" s="157"/>
      <c r="M516" s="191"/>
      <c r="N516" s="282"/>
      <c r="O516" s="192"/>
      <c r="P516" s="160"/>
      <c r="Q516" s="160"/>
      <c r="R516" s="158"/>
      <c r="S516" s="158"/>
      <c r="T516" s="158"/>
      <c r="U516" s="158"/>
      <c r="V516" s="158"/>
      <c r="W516" s="159"/>
      <c r="X516" s="159"/>
      <c r="Y516" s="159"/>
      <c r="Z516" s="157"/>
      <c r="AA516" s="157"/>
      <c r="AB516" s="157"/>
      <c r="AC516" s="157"/>
      <c r="AD516" s="157"/>
      <c r="AE516" s="157"/>
    </row>
    <row r="517" spans="1:31" ht="12.75" hidden="1" customHeight="1">
      <c r="A517" s="157"/>
      <c r="K517" s="157"/>
      <c r="L517" s="157"/>
      <c r="M517" s="191"/>
      <c r="N517" s="282"/>
      <c r="O517" s="192"/>
      <c r="P517" s="160"/>
      <c r="Q517" s="160"/>
      <c r="R517" s="158"/>
      <c r="S517" s="158"/>
      <c r="T517" s="158"/>
      <c r="U517" s="158"/>
      <c r="V517" s="158"/>
      <c r="W517" s="159"/>
      <c r="X517" s="159"/>
      <c r="Y517" s="159"/>
      <c r="Z517" s="157"/>
      <c r="AA517" s="157"/>
      <c r="AB517" s="157"/>
      <c r="AC517" s="157"/>
      <c r="AD517" s="157"/>
      <c r="AE517" s="157"/>
    </row>
    <row r="518" spans="1:31" ht="12.75" hidden="1" customHeight="1">
      <c r="A518" s="157"/>
      <c r="K518" s="157"/>
      <c r="L518" s="157"/>
      <c r="M518" s="191"/>
      <c r="N518" s="282"/>
      <c r="O518" s="192"/>
      <c r="P518" s="160"/>
      <c r="Q518" s="160"/>
      <c r="R518" s="158"/>
      <c r="S518" s="158"/>
      <c r="T518" s="158"/>
      <c r="U518" s="158"/>
      <c r="V518" s="158"/>
      <c r="W518" s="159"/>
      <c r="X518" s="159"/>
      <c r="Y518" s="159"/>
      <c r="Z518" s="157"/>
      <c r="AA518" s="157"/>
      <c r="AB518" s="157"/>
      <c r="AC518" s="157"/>
      <c r="AD518" s="157"/>
      <c r="AE518" s="157"/>
    </row>
    <row r="519" spans="1:31" ht="12.75" hidden="1" customHeight="1">
      <c r="A519" s="157"/>
      <c r="K519" s="157"/>
      <c r="L519" s="157"/>
      <c r="M519" s="191"/>
      <c r="N519" s="282"/>
      <c r="O519" s="192"/>
      <c r="P519" s="160"/>
      <c r="Q519" s="160"/>
      <c r="R519" s="158"/>
      <c r="S519" s="158"/>
      <c r="T519" s="158"/>
      <c r="U519" s="158"/>
      <c r="V519" s="158"/>
      <c r="W519" s="159"/>
      <c r="X519" s="159"/>
      <c r="Y519" s="159"/>
      <c r="Z519" s="157"/>
      <c r="AA519" s="157"/>
      <c r="AB519" s="157"/>
      <c r="AC519" s="157"/>
      <c r="AD519" s="157"/>
      <c r="AE519" s="157"/>
    </row>
    <row r="520" spans="1:31" ht="12.75" hidden="1" customHeight="1">
      <c r="A520" s="157"/>
      <c r="K520" s="157"/>
      <c r="L520" s="157"/>
      <c r="M520" s="191"/>
      <c r="N520" s="282"/>
      <c r="O520" s="192"/>
      <c r="P520" s="160"/>
      <c r="Q520" s="160"/>
      <c r="R520" s="158"/>
      <c r="S520" s="158"/>
      <c r="T520" s="158"/>
      <c r="U520" s="158"/>
      <c r="V520" s="158"/>
      <c r="W520" s="159"/>
      <c r="X520" s="159"/>
      <c r="Y520" s="159"/>
      <c r="Z520" s="157"/>
      <c r="AA520" s="157"/>
      <c r="AB520" s="157"/>
      <c r="AC520" s="157"/>
      <c r="AD520" s="157"/>
      <c r="AE520" s="157"/>
    </row>
    <row r="521" spans="1:31" hidden="1"/>
  </sheetData>
  <sheetProtection algorithmName="SHA-512" hashValue="PffqvJzbdc9tdHt4DRDThvmME1gBsuH92W2wWBMf0wT+dwRDMMQJa9EUfB9MUf+WTV3VNAfXSdia80lEILvV8Q==" saltValue="G6BEjcZy2YSxpuJOyb+uyQ==" spinCount="100000" sheet="1" objects="1" scenarios="1" selectLockedCells="1"/>
  <mergeCells count="5">
    <mergeCell ref="C10:E11"/>
    <mergeCell ref="C3:E3"/>
    <mergeCell ref="C8:E8"/>
    <mergeCell ref="C9:E9"/>
    <mergeCell ref="J3:K3"/>
  </mergeCells>
  <dataValidations count="4">
    <dataValidation type="list" allowBlank="1" showInputMessage="1" showErrorMessage="1" promptTitle="Drop List" prompt="Choose account that best describes the expense." sqref="J14:J213">
      <formula1>AcctLists</formula1>
    </dataValidation>
    <dataValidation type="list" showErrorMessage="1" promptTitle="List Box" prompt="Select how item was paid?_x000a_" sqref="E14:E213">
      <formula1>How_was_it_paid?</formula1>
    </dataValidation>
    <dataValidation type="textLength" operator="equal" allowBlank="1" showErrorMessage="1" errorTitle="Must use 6 digits." error="Please use 6 digit SpeedChart." sqref="I7:I12">
      <formula1>6</formula1>
    </dataValidation>
    <dataValidation type="decimal" allowBlank="1" showInputMessage="1" showErrorMessage="1" errorTitle="No text allowed." error="Enter the amount of your advance or leave blank." promptTitle="Enter amount only, no text." sqref="G6">
      <formula1>0</formula1>
      <formula2>99999</formula2>
    </dataValidation>
  </dataValidations>
  <pageMargins left="0.3" right="0.21" top="0.43" bottom="0.34" header="0.31" footer="0.24"/>
  <pageSetup scale="77" orientation="landscape" r:id="rId1"/>
  <headerFooter>
    <oddFooter>&amp;L&amp;Z&amp;F&amp;A&amp;R&amp;8Ver12(05/17)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operator="notEqual" allowBlank="1" showInputMessage="1" showErrorMessage="1" errorTitle="In valid data" error="Leave cell blank if OUT OF POCKET expense is use.">
          <x14:formula1>
            <xm:f>E14&lt;&gt;Lists!$G$3</xm:f>
          </x14:formula1>
          <xm:sqref>G14:G1048576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114"/>
  <sheetViews>
    <sheetView zoomScale="80" zoomScaleNormal="80" workbookViewId="0">
      <selection activeCell="D13" sqref="D13"/>
    </sheetView>
  </sheetViews>
  <sheetFormatPr defaultColWidth="0" defaultRowHeight="15" zeroHeight="1"/>
  <cols>
    <col min="1" max="1" width="22.28515625" style="298" customWidth="1"/>
    <col min="2" max="2" width="14.28515625" style="298" customWidth="1"/>
    <col min="3" max="4" width="15" style="298" customWidth="1"/>
    <col min="5" max="5" width="16.28515625" style="298" customWidth="1"/>
    <col min="6" max="9" width="15" style="298" customWidth="1"/>
    <col min="10" max="10" width="16.28515625" style="298" customWidth="1"/>
    <col min="11" max="11" width="15.5703125" style="298" customWidth="1"/>
    <col min="12" max="12" width="8.42578125" style="298" hidden="1" customWidth="1"/>
    <col min="13" max="13" width="15" style="320" customWidth="1"/>
    <col min="14" max="14" width="3.140625" style="296" customWidth="1"/>
    <col min="15" max="15" width="8" style="297" hidden="1" customWidth="1"/>
    <col min="16" max="17" width="0" style="296" hidden="1" customWidth="1"/>
    <col min="18" max="21" width="0" style="298" hidden="1" customWidth="1"/>
    <col min="22" max="16384" width="19.7109375" style="298" hidden="1"/>
  </cols>
  <sheetData>
    <row r="1" spans="1:21" s="295" customFormat="1" ht="19.5">
      <c r="A1" s="392" t="s">
        <v>345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292"/>
      <c r="N1" s="293"/>
      <c r="O1" s="294"/>
      <c r="P1" s="293"/>
      <c r="Q1" s="293"/>
    </row>
    <row r="2" spans="1:21">
      <c r="A2" s="393" t="s">
        <v>371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</row>
    <row r="3" spans="1:21" ht="6" customHeight="1" thickBo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21" ht="15.75" thickBot="1">
      <c r="A4" s="300"/>
      <c r="B4" s="301" t="str">
        <f>UPPER('1. Recipient to Complete'!B3)</f>
        <v>RECIPIENT NAME:</v>
      </c>
      <c r="C4" s="302" t="str">
        <f>IF('1. Recipient to Complete'!C3&lt;&gt;0,'1. Recipient to Complete'!C3,"")</f>
        <v/>
      </c>
      <c r="D4" s="300"/>
      <c r="E4" s="300"/>
      <c r="G4" s="301"/>
      <c r="H4" s="303" t="s">
        <v>322</v>
      </c>
      <c r="I4" s="304">
        <f>'1. Recipient to Complete'!G7</f>
        <v>0</v>
      </c>
      <c r="K4" s="300"/>
      <c r="M4" s="298"/>
    </row>
    <row r="5" spans="1:21">
      <c r="A5" s="300"/>
      <c r="B5" s="301" t="str">
        <f>UPPER('1. Recipient to Complete'!C6)</f>
        <v>TRAVEL DATE BEGIN:</v>
      </c>
      <c r="C5" s="305">
        <f>'1. Recipient to Complete'!D6</f>
        <v>0</v>
      </c>
      <c r="D5" s="300"/>
      <c r="E5" s="300"/>
      <c r="G5" s="301"/>
      <c r="H5" s="306" t="s">
        <v>323</v>
      </c>
      <c r="I5" s="307">
        <f>D26</f>
        <v>0</v>
      </c>
      <c r="K5" s="300"/>
      <c r="M5" s="298"/>
    </row>
    <row r="6" spans="1:21" ht="15.75" thickBot="1">
      <c r="A6" s="300"/>
      <c r="B6" s="301" t="str">
        <f>UPPER('1. Recipient to Complete'!C7)</f>
        <v>TRAVEL DATE END:</v>
      </c>
      <c r="C6" s="305">
        <f>'1. Recipient to Complete'!D7</f>
        <v>0</v>
      </c>
      <c r="D6" s="300"/>
      <c r="E6" s="300"/>
      <c r="F6" s="301"/>
      <c r="G6" s="308"/>
      <c r="H6" s="306" t="s">
        <v>324</v>
      </c>
      <c r="I6" s="309">
        <f>SUM(G13:L25)</f>
        <v>0</v>
      </c>
      <c r="K6" s="310" t="s">
        <v>336</v>
      </c>
      <c r="M6" s="311">
        <f>'3.Office Use Only'!R37</f>
        <v>0</v>
      </c>
    </row>
    <row r="7" spans="1:21" ht="15.75" thickBot="1">
      <c r="A7" s="300"/>
      <c r="B7" s="301" t="str">
        <f>UPPER('1. Recipient to Complete'!B8)</f>
        <v>TRAVEL TO:</v>
      </c>
      <c r="C7" s="302" t="str">
        <f>IF('1. Recipient to Complete'!C8&lt;&gt;0,'1. Recipient to Complete'!C8,"")</f>
        <v/>
      </c>
      <c r="D7" s="300"/>
      <c r="E7" s="300"/>
      <c r="F7" s="300"/>
      <c r="G7" s="300"/>
      <c r="H7" s="301" t="s">
        <v>321</v>
      </c>
      <c r="I7" s="312">
        <f>SUM(I5:I6)</f>
        <v>0</v>
      </c>
      <c r="K7" s="310" t="s">
        <v>311</v>
      </c>
      <c r="M7" s="313">
        <f>'3.Office Use Only'!R38</f>
        <v>0</v>
      </c>
    </row>
    <row r="8" spans="1:21" ht="15.75" thickBot="1">
      <c r="A8" s="314"/>
      <c r="B8" s="315" t="str">
        <f>UPPER('1. Recipient to Complete'!B9)</f>
        <v>PURPOSE:</v>
      </c>
      <c r="C8" s="316" t="str">
        <f>IF('1. Recipient to Complete'!C9&lt;&gt;0,'1. Recipient to Complete'!C9,"")</f>
        <v/>
      </c>
      <c r="D8" s="314"/>
      <c r="E8" s="314"/>
      <c r="F8" s="314"/>
      <c r="G8" s="314"/>
      <c r="H8" s="303" t="s">
        <v>335</v>
      </c>
      <c r="I8" s="317">
        <f>I4-I5-I6</f>
        <v>0</v>
      </c>
      <c r="J8" s="318"/>
      <c r="K8" s="310" t="s">
        <v>337</v>
      </c>
      <c r="M8" s="317">
        <f>-I4+I5+I6+M6+M7</f>
        <v>0</v>
      </c>
      <c r="N8" s="319"/>
    </row>
    <row r="9" spans="1:21" ht="3" customHeight="1">
      <c r="A9" s="300"/>
      <c r="B9" s="300"/>
      <c r="K9" s="300"/>
      <c r="L9" s="300"/>
      <c r="M9" s="300"/>
    </row>
    <row r="10" spans="1:21" ht="3.75" customHeight="1">
      <c r="A10" s="300"/>
      <c r="B10" s="300"/>
      <c r="J10" s="300"/>
      <c r="K10" s="300"/>
      <c r="L10" s="300"/>
    </row>
    <row r="11" spans="1:21" ht="43.5" customHeight="1">
      <c r="A11" s="321"/>
      <c r="B11" s="322"/>
      <c r="C11" s="116" t="s">
        <v>325</v>
      </c>
      <c r="D11" s="115" t="str">
        <f>IF('1. Recipient to Complete'!J7&gt;0,'1. Recipient to Complete'!J7,"")</f>
        <v/>
      </c>
      <c r="E11" s="115" t="s">
        <v>350</v>
      </c>
      <c r="F11" s="116" t="s">
        <v>296</v>
      </c>
      <c r="G11" s="116" t="str">
        <f>IF('1. Recipient to Complete'!$J8&gt;0,'1. Recipient to Complete'!$J8,"")</f>
        <v/>
      </c>
      <c r="H11" s="116" t="str">
        <f>IF('1. Recipient to Complete'!$J9&gt;0,'1. Recipient to Complete'!$J9,"")</f>
        <v/>
      </c>
      <c r="I11" s="116" t="str">
        <f>IF('1. Recipient to Complete'!$J10&gt;0,'1. Recipient to Complete'!$J10,"")</f>
        <v/>
      </c>
      <c r="J11" s="116" t="str">
        <f>IF('1. Recipient to Complete'!$J11&gt;0,'1. Recipient to Complete'!$J11,"")</f>
        <v/>
      </c>
      <c r="K11" s="116" t="str">
        <f>IF('1. Recipient to Complete'!$J12&gt;0,'1. Recipient to Complete'!$J12,"")</f>
        <v/>
      </c>
      <c r="L11" s="258" t="s">
        <v>317</v>
      </c>
      <c r="M11" s="230" t="s">
        <v>338</v>
      </c>
      <c r="R11" s="296"/>
      <c r="S11" s="296"/>
      <c r="T11" s="296"/>
      <c r="U11" s="296"/>
    </row>
    <row r="12" spans="1:21" s="314" customFormat="1" ht="17.25" customHeight="1">
      <c r="A12" s="323" t="s">
        <v>297</v>
      </c>
      <c r="B12" s="324"/>
      <c r="C12" s="325"/>
      <c r="D12" s="326" t="str">
        <f>IF('1. Recipient to Complete'!I7&gt;0,'1. Recipient to Complete'!I7,"")</f>
        <v/>
      </c>
      <c r="E12" s="326"/>
      <c r="F12" s="117"/>
      <c r="G12" s="117" t="str">
        <f>IF('1. Recipient to Complete'!$I8&gt;0,'1. Recipient to Complete'!$I8,"")</f>
        <v/>
      </c>
      <c r="H12" s="117" t="str">
        <f>IF('1. Recipient to Complete'!$I9&gt;0,'1. Recipient to Complete'!$I9,"")</f>
        <v/>
      </c>
      <c r="I12" s="117" t="str">
        <f>IF('1. Recipient to Complete'!$I10&gt;0,'1. Recipient to Complete'!$I10,"")</f>
        <v/>
      </c>
      <c r="J12" s="117" t="str">
        <f>IF('1. Recipient to Complete'!$I11&gt;0,'1. Recipient to Complete'!$I11,"")</f>
        <v/>
      </c>
      <c r="K12" s="117" t="str">
        <f>IF('1. Recipient to Complete'!$I12&gt;0,'1. Recipient to Complete'!$I12,"")</f>
        <v/>
      </c>
      <c r="L12" s="259"/>
      <c r="M12" s="231"/>
      <c r="R12" s="327"/>
      <c r="S12" s="327"/>
      <c r="T12" s="327"/>
      <c r="U12" s="327"/>
    </row>
    <row r="13" spans="1:21" s="335" customFormat="1" ht="15.75" customHeight="1">
      <c r="A13" s="328" t="str">
        <f>IF('1. Recipient to Complete'!V14=0,"",'1. Recipient to Complete'!V14)</f>
        <v/>
      </c>
      <c r="B13" s="329"/>
      <c r="C13" s="330">
        <f>'3.Office Use Only'!J15</f>
        <v>0</v>
      </c>
      <c r="D13" s="331">
        <v>0</v>
      </c>
      <c r="E13" s="332"/>
      <c r="F13" s="330">
        <f>C13-D13</f>
        <v>0</v>
      </c>
      <c r="G13" s="331">
        <v>0</v>
      </c>
      <c r="H13" s="333">
        <v>0</v>
      </c>
      <c r="I13" s="331">
        <v>0</v>
      </c>
      <c r="J13" s="333">
        <v>0</v>
      </c>
      <c r="K13" s="331">
        <v>0</v>
      </c>
      <c r="L13" s="334">
        <v>0</v>
      </c>
      <c r="M13" s="330">
        <f>ROUND(SUM(F13-G13-H13-I13-J13-K13),2)</f>
        <v>0</v>
      </c>
      <c r="R13" s="336"/>
      <c r="S13" s="336"/>
      <c r="T13" s="336"/>
      <c r="U13" s="336"/>
    </row>
    <row r="14" spans="1:21" s="335" customFormat="1" ht="15.75" customHeight="1">
      <c r="A14" s="328" t="str">
        <f>IF('1. Recipient to Complete'!V15=0,"",'1. Recipient to Complete'!V15)</f>
        <v/>
      </c>
      <c r="B14" s="329"/>
      <c r="C14" s="330">
        <f>'3.Office Use Only'!J16</f>
        <v>0</v>
      </c>
      <c r="D14" s="331">
        <v>0</v>
      </c>
      <c r="E14" s="337"/>
      <c r="F14" s="330">
        <f t="shared" ref="F14:F25" si="0">C14-D14</f>
        <v>0</v>
      </c>
      <c r="G14" s="331">
        <v>0</v>
      </c>
      <c r="H14" s="333">
        <v>0</v>
      </c>
      <c r="I14" s="331">
        <v>0</v>
      </c>
      <c r="J14" s="333">
        <v>0</v>
      </c>
      <c r="K14" s="331">
        <v>0</v>
      </c>
      <c r="L14" s="334">
        <v>0</v>
      </c>
      <c r="M14" s="330">
        <f t="shared" ref="M14:M25" si="1">ROUND(SUM(F14-G14-H14-I14-J14-K14),2)</f>
        <v>0</v>
      </c>
      <c r="R14" s="336"/>
      <c r="S14" s="336"/>
      <c r="T14" s="336"/>
      <c r="U14" s="336"/>
    </row>
    <row r="15" spans="1:21" s="335" customFormat="1" ht="15.75" customHeight="1">
      <c r="A15" s="328" t="str">
        <f>IF('1. Recipient to Complete'!V16=0,"",'1. Recipient to Complete'!V16)</f>
        <v/>
      </c>
      <c r="B15" s="329"/>
      <c r="C15" s="330">
        <f>'3.Office Use Only'!J17</f>
        <v>0</v>
      </c>
      <c r="D15" s="331">
        <v>0</v>
      </c>
      <c r="E15" s="337"/>
      <c r="F15" s="330">
        <f t="shared" si="0"/>
        <v>0</v>
      </c>
      <c r="G15" s="331">
        <v>0</v>
      </c>
      <c r="H15" s="333">
        <v>0</v>
      </c>
      <c r="I15" s="331">
        <v>0</v>
      </c>
      <c r="J15" s="333">
        <v>0</v>
      </c>
      <c r="K15" s="331">
        <v>0</v>
      </c>
      <c r="L15" s="334">
        <v>0</v>
      </c>
      <c r="M15" s="330">
        <f t="shared" si="1"/>
        <v>0</v>
      </c>
      <c r="R15" s="336"/>
      <c r="S15" s="336"/>
      <c r="T15" s="336"/>
      <c r="U15" s="336"/>
    </row>
    <row r="16" spans="1:21" s="335" customFormat="1" ht="15.75" customHeight="1">
      <c r="A16" s="328" t="str">
        <f>IF('1. Recipient to Complete'!V17=0,"",'1. Recipient to Complete'!V17)</f>
        <v/>
      </c>
      <c r="B16" s="329"/>
      <c r="C16" s="330">
        <f>'3.Office Use Only'!J18</f>
        <v>0</v>
      </c>
      <c r="D16" s="331"/>
      <c r="E16" s="337"/>
      <c r="F16" s="330">
        <f>C16-D16</f>
        <v>0</v>
      </c>
      <c r="G16" s="331">
        <v>0</v>
      </c>
      <c r="H16" s="333">
        <v>0</v>
      </c>
      <c r="I16" s="331">
        <v>0</v>
      </c>
      <c r="J16" s="333">
        <v>0</v>
      </c>
      <c r="K16" s="331">
        <v>0</v>
      </c>
      <c r="L16" s="334">
        <v>0</v>
      </c>
      <c r="M16" s="330">
        <f t="shared" si="1"/>
        <v>0</v>
      </c>
      <c r="R16" s="336"/>
      <c r="S16" s="336"/>
      <c r="T16" s="336"/>
      <c r="U16" s="336"/>
    </row>
    <row r="17" spans="1:21" s="335" customFormat="1" ht="15.75" customHeight="1">
      <c r="A17" s="328" t="str">
        <f>IF('1. Recipient to Complete'!V18=0,"",'1. Recipient to Complete'!V18)</f>
        <v/>
      </c>
      <c r="B17" s="329"/>
      <c r="C17" s="330">
        <f>'3.Office Use Only'!J19</f>
        <v>0</v>
      </c>
      <c r="D17" s="331">
        <v>0</v>
      </c>
      <c r="E17" s="337"/>
      <c r="F17" s="330">
        <f t="shared" si="0"/>
        <v>0</v>
      </c>
      <c r="G17" s="331">
        <v>0</v>
      </c>
      <c r="H17" s="333">
        <v>0</v>
      </c>
      <c r="I17" s="331">
        <v>0</v>
      </c>
      <c r="J17" s="333">
        <v>0</v>
      </c>
      <c r="K17" s="331">
        <v>0</v>
      </c>
      <c r="L17" s="334">
        <v>0</v>
      </c>
      <c r="M17" s="330">
        <f t="shared" si="1"/>
        <v>0</v>
      </c>
      <c r="R17" s="336"/>
      <c r="S17" s="336"/>
      <c r="T17" s="336"/>
      <c r="U17" s="336"/>
    </row>
    <row r="18" spans="1:21" s="335" customFormat="1" ht="15.75" customHeight="1">
      <c r="A18" s="328" t="str">
        <f>IF('1. Recipient to Complete'!V19=0,"",'1. Recipient to Complete'!V19)</f>
        <v/>
      </c>
      <c r="B18" s="329"/>
      <c r="C18" s="330">
        <f>'3.Office Use Only'!J20</f>
        <v>0</v>
      </c>
      <c r="D18" s="331">
        <v>0</v>
      </c>
      <c r="E18" s="337"/>
      <c r="F18" s="330">
        <f t="shared" si="0"/>
        <v>0</v>
      </c>
      <c r="G18" s="331">
        <v>0</v>
      </c>
      <c r="H18" s="333">
        <v>0</v>
      </c>
      <c r="I18" s="331">
        <v>0</v>
      </c>
      <c r="J18" s="333">
        <v>0</v>
      </c>
      <c r="K18" s="331">
        <v>0</v>
      </c>
      <c r="L18" s="334">
        <v>0</v>
      </c>
      <c r="M18" s="330">
        <f t="shared" si="1"/>
        <v>0</v>
      </c>
      <c r="R18" s="336"/>
      <c r="S18" s="336"/>
      <c r="T18" s="336"/>
      <c r="U18" s="336"/>
    </row>
    <row r="19" spans="1:21" s="335" customFormat="1" ht="15.75" customHeight="1">
      <c r="A19" s="328" t="str">
        <f>IF('1. Recipient to Complete'!V20=0,"",'1. Recipient to Complete'!V20)</f>
        <v/>
      </c>
      <c r="B19" s="329"/>
      <c r="C19" s="330">
        <f>'3.Office Use Only'!J21</f>
        <v>0</v>
      </c>
      <c r="D19" s="331">
        <v>0</v>
      </c>
      <c r="E19" s="337"/>
      <c r="F19" s="330">
        <f t="shared" si="0"/>
        <v>0</v>
      </c>
      <c r="G19" s="331">
        <v>0</v>
      </c>
      <c r="H19" s="333">
        <v>0</v>
      </c>
      <c r="I19" s="331">
        <v>0</v>
      </c>
      <c r="J19" s="333">
        <v>0</v>
      </c>
      <c r="K19" s="331">
        <v>0</v>
      </c>
      <c r="L19" s="334">
        <v>0</v>
      </c>
      <c r="M19" s="330">
        <f t="shared" si="1"/>
        <v>0</v>
      </c>
      <c r="R19" s="336"/>
      <c r="S19" s="336"/>
      <c r="T19" s="336"/>
      <c r="U19" s="336"/>
    </row>
    <row r="20" spans="1:21" s="335" customFormat="1" ht="15.75" customHeight="1">
      <c r="A20" s="328" t="str">
        <f>IF('1. Recipient to Complete'!V21=0,"",'1. Recipient to Complete'!V21)</f>
        <v/>
      </c>
      <c r="B20" s="329"/>
      <c r="C20" s="330">
        <f>'3.Office Use Only'!J22</f>
        <v>0</v>
      </c>
      <c r="D20" s="331">
        <v>0</v>
      </c>
      <c r="E20" s="337"/>
      <c r="F20" s="330">
        <f t="shared" si="0"/>
        <v>0</v>
      </c>
      <c r="G20" s="331">
        <v>0</v>
      </c>
      <c r="H20" s="333">
        <v>0</v>
      </c>
      <c r="I20" s="331">
        <v>0</v>
      </c>
      <c r="J20" s="333">
        <v>0</v>
      </c>
      <c r="K20" s="331">
        <v>0</v>
      </c>
      <c r="L20" s="334">
        <v>0</v>
      </c>
      <c r="M20" s="330">
        <f t="shared" si="1"/>
        <v>0</v>
      </c>
      <c r="R20" s="336"/>
      <c r="S20" s="336"/>
      <c r="T20" s="336"/>
      <c r="U20" s="336"/>
    </row>
    <row r="21" spans="1:21" s="335" customFormat="1" ht="15.75" customHeight="1">
      <c r="A21" s="328" t="str">
        <f>IF('1. Recipient to Complete'!V22=0,"",'1. Recipient to Complete'!V22)</f>
        <v/>
      </c>
      <c r="B21" s="329"/>
      <c r="C21" s="330">
        <f>'3.Office Use Only'!J23</f>
        <v>0</v>
      </c>
      <c r="D21" s="331">
        <v>0</v>
      </c>
      <c r="E21" s="337"/>
      <c r="F21" s="330">
        <f t="shared" si="0"/>
        <v>0</v>
      </c>
      <c r="G21" s="331">
        <v>0</v>
      </c>
      <c r="H21" s="333">
        <v>0</v>
      </c>
      <c r="I21" s="331">
        <v>0</v>
      </c>
      <c r="J21" s="333">
        <v>0</v>
      </c>
      <c r="K21" s="331">
        <v>0</v>
      </c>
      <c r="L21" s="334">
        <v>0</v>
      </c>
      <c r="M21" s="330">
        <f t="shared" si="1"/>
        <v>0</v>
      </c>
      <c r="N21" s="336"/>
      <c r="O21" s="336"/>
      <c r="R21" s="336"/>
      <c r="S21" s="336"/>
      <c r="T21" s="336"/>
      <c r="U21" s="336"/>
    </row>
    <row r="22" spans="1:21" s="335" customFormat="1" ht="15.75" customHeight="1">
      <c r="A22" s="328" t="str">
        <f>IF('1. Recipient to Complete'!V23=0,"",'1. Recipient to Complete'!V23)</f>
        <v/>
      </c>
      <c r="B22" s="329"/>
      <c r="C22" s="330">
        <f>'3.Office Use Only'!J24</f>
        <v>0</v>
      </c>
      <c r="D22" s="331">
        <v>0</v>
      </c>
      <c r="E22" s="337"/>
      <c r="F22" s="330">
        <f t="shared" si="0"/>
        <v>0</v>
      </c>
      <c r="G22" s="331">
        <v>0</v>
      </c>
      <c r="H22" s="333">
        <v>0</v>
      </c>
      <c r="I22" s="331">
        <v>0</v>
      </c>
      <c r="J22" s="333">
        <v>0</v>
      </c>
      <c r="K22" s="331">
        <v>0</v>
      </c>
      <c r="L22" s="334">
        <v>0</v>
      </c>
      <c r="M22" s="330">
        <f t="shared" si="1"/>
        <v>0</v>
      </c>
      <c r="N22" s="336"/>
      <c r="O22" s="336"/>
      <c r="R22" s="336"/>
      <c r="S22" s="336"/>
      <c r="T22" s="336"/>
      <c r="U22" s="336"/>
    </row>
    <row r="23" spans="1:21" s="335" customFormat="1" ht="15.75" customHeight="1">
      <c r="A23" s="328" t="str">
        <f>IF('1. Recipient to Complete'!V24=0,"",'1. Recipient to Complete'!V24)</f>
        <v/>
      </c>
      <c r="B23" s="329"/>
      <c r="C23" s="330">
        <f>'3.Office Use Only'!J25</f>
        <v>0</v>
      </c>
      <c r="D23" s="331">
        <v>0</v>
      </c>
      <c r="E23" s="337"/>
      <c r="F23" s="330">
        <f t="shared" si="0"/>
        <v>0</v>
      </c>
      <c r="G23" s="331">
        <v>0</v>
      </c>
      <c r="H23" s="333">
        <v>0</v>
      </c>
      <c r="I23" s="331">
        <v>0</v>
      </c>
      <c r="J23" s="333">
        <v>0</v>
      </c>
      <c r="K23" s="331">
        <v>0</v>
      </c>
      <c r="L23" s="334">
        <v>0</v>
      </c>
      <c r="M23" s="330">
        <f t="shared" si="1"/>
        <v>0</v>
      </c>
      <c r="N23" s="336"/>
      <c r="O23" s="336"/>
      <c r="R23" s="336"/>
      <c r="S23" s="336"/>
      <c r="T23" s="336"/>
      <c r="U23" s="336"/>
    </row>
    <row r="24" spans="1:21" s="335" customFormat="1" ht="15.75" customHeight="1">
      <c r="A24" s="328" t="str">
        <f>IF('1. Recipient to Complete'!V25=0,"",'1. Recipient to Complete'!V25)</f>
        <v/>
      </c>
      <c r="B24" s="329"/>
      <c r="C24" s="330">
        <f>'3.Office Use Only'!J26</f>
        <v>0</v>
      </c>
      <c r="D24" s="331">
        <v>0</v>
      </c>
      <c r="E24" s="337"/>
      <c r="F24" s="330">
        <f t="shared" si="0"/>
        <v>0</v>
      </c>
      <c r="G24" s="331">
        <v>0</v>
      </c>
      <c r="H24" s="333">
        <v>0</v>
      </c>
      <c r="I24" s="331">
        <v>0</v>
      </c>
      <c r="J24" s="333">
        <v>0</v>
      </c>
      <c r="K24" s="331">
        <v>0</v>
      </c>
      <c r="L24" s="334">
        <v>0</v>
      </c>
      <c r="M24" s="330">
        <f t="shared" si="1"/>
        <v>0</v>
      </c>
      <c r="N24" s="338"/>
      <c r="O24" s="336"/>
      <c r="R24" s="336"/>
      <c r="S24" s="336"/>
      <c r="T24" s="336"/>
      <c r="U24" s="336"/>
    </row>
    <row r="25" spans="1:21" s="335" customFormat="1" ht="15.75" customHeight="1">
      <c r="A25" s="328" t="str">
        <f>IF('1. Recipient to Complete'!V26=0,"",'1. Recipient to Complete'!V26)</f>
        <v/>
      </c>
      <c r="B25" s="329"/>
      <c r="C25" s="330">
        <f>'3.Office Use Only'!J27</f>
        <v>0</v>
      </c>
      <c r="D25" s="331">
        <v>0</v>
      </c>
      <c r="E25" s="337"/>
      <c r="F25" s="330">
        <f t="shared" si="0"/>
        <v>0</v>
      </c>
      <c r="G25" s="331">
        <v>0</v>
      </c>
      <c r="H25" s="333">
        <v>0</v>
      </c>
      <c r="I25" s="331">
        <v>0</v>
      </c>
      <c r="J25" s="339">
        <v>0</v>
      </c>
      <c r="K25" s="331">
        <v>0</v>
      </c>
      <c r="L25" s="340">
        <v>0</v>
      </c>
      <c r="M25" s="330">
        <f t="shared" si="1"/>
        <v>0</v>
      </c>
      <c r="N25" s="338"/>
      <c r="O25" s="336"/>
      <c r="R25" s="336"/>
      <c r="S25" s="336"/>
      <c r="T25" s="336"/>
      <c r="U25" s="336"/>
    </row>
    <row r="26" spans="1:21" s="345" customFormat="1" ht="15.75" customHeight="1">
      <c r="A26" s="341"/>
      <c r="B26" s="342" t="s">
        <v>1</v>
      </c>
      <c r="C26" s="343">
        <f>'3.Office Use Only'!J28</f>
        <v>0</v>
      </c>
      <c r="D26" s="343">
        <f>SUM(D13:D25)</f>
        <v>0</v>
      </c>
      <c r="E26" s="344"/>
      <c r="F26" s="343">
        <f>SUM(F13:F25)</f>
        <v>0</v>
      </c>
      <c r="G26" s="343">
        <f t="shared" ref="G26:M26" si="2">SUM(G13:G25)</f>
        <v>0</v>
      </c>
      <c r="H26" s="343">
        <f t="shared" si="2"/>
        <v>0</v>
      </c>
      <c r="I26" s="343">
        <f t="shared" ref="I26:J26" si="3">SUM(I13:I25)</f>
        <v>0</v>
      </c>
      <c r="J26" s="343">
        <f t="shared" si="3"/>
        <v>0</v>
      </c>
      <c r="K26" s="343">
        <f t="shared" si="2"/>
        <v>0</v>
      </c>
      <c r="L26" s="343">
        <f t="shared" si="2"/>
        <v>0</v>
      </c>
      <c r="M26" s="343">
        <f t="shared" si="2"/>
        <v>0</v>
      </c>
      <c r="O26" s="346"/>
      <c r="R26" s="346"/>
      <c r="S26" s="346"/>
      <c r="T26" s="346"/>
      <c r="U26" s="346"/>
    </row>
    <row r="27" spans="1:21" s="345" customFormat="1" ht="15.75" customHeight="1">
      <c r="A27" s="347"/>
      <c r="B27" s="348"/>
      <c r="C27" s="349"/>
      <c r="D27" s="349"/>
      <c r="E27" s="349"/>
      <c r="F27" s="350" t="s">
        <v>332</v>
      </c>
      <c r="G27" s="351"/>
      <c r="H27" s="352"/>
      <c r="I27" s="352"/>
      <c r="J27" s="352"/>
      <c r="K27" s="352"/>
      <c r="L27" s="353"/>
      <c r="M27" s="354"/>
      <c r="O27" s="346"/>
      <c r="R27" s="346"/>
      <c r="S27" s="346"/>
      <c r="T27" s="346"/>
      <c r="U27" s="346"/>
    </row>
    <row r="28" spans="1:21" s="329" customFormat="1" ht="42" customHeight="1" thickBot="1">
      <c r="A28" s="355" t="s">
        <v>301</v>
      </c>
      <c r="D28" s="310"/>
      <c r="E28" s="310"/>
      <c r="G28" s="356"/>
      <c r="H28" s="356"/>
      <c r="I28" s="356"/>
      <c r="J28" s="356"/>
      <c r="K28" s="356"/>
      <c r="L28" s="356"/>
      <c r="M28" s="318"/>
      <c r="N28" s="319"/>
      <c r="O28" s="319"/>
    </row>
    <row r="29" spans="1:21" s="329" customFormat="1" ht="24" customHeight="1">
      <c r="A29" s="287"/>
      <c r="B29" s="289"/>
      <c r="C29" s="388">
        <f>C26</f>
        <v>0</v>
      </c>
      <c r="G29" s="356"/>
      <c r="H29" s="356"/>
      <c r="I29" s="356"/>
      <c r="J29" s="356"/>
      <c r="K29" s="356"/>
      <c r="L29" s="356"/>
      <c r="M29" s="318"/>
      <c r="N29" s="319"/>
      <c r="O29" s="319"/>
    </row>
    <row r="30" spans="1:21" s="329" customFormat="1" ht="12" customHeight="1" thickBot="1">
      <c r="A30" s="357" t="s">
        <v>314</v>
      </c>
      <c r="B30" s="358" t="s">
        <v>2</v>
      </c>
      <c r="C30" s="389"/>
      <c r="G30" s="356"/>
      <c r="H30" s="356"/>
      <c r="I30" s="356"/>
      <c r="J30" s="356"/>
      <c r="K30" s="356"/>
      <c r="L30" s="356"/>
      <c r="M30" s="318"/>
      <c r="N30" s="319"/>
      <c r="O30" s="319"/>
    </row>
    <row r="31" spans="1:21" s="329" customFormat="1" ht="24" customHeight="1">
      <c r="A31" s="390"/>
      <c r="B31" s="391"/>
      <c r="C31" s="288"/>
      <c r="D31" s="388">
        <f>D26</f>
        <v>0</v>
      </c>
      <c r="E31" s="359"/>
      <c r="G31" s="356"/>
      <c r="H31" s="356"/>
      <c r="I31" s="356"/>
      <c r="J31" s="356"/>
      <c r="K31" s="356"/>
      <c r="L31" s="356"/>
      <c r="M31" s="318"/>
      <c r="N31" s="319"/>
      <c r="O31" s="319"/>
    </row>
    <row r="32" spans="1:21" s="329" customFormat="1" ht="12" customHeight="1" thickBot="1">
      <c r="A32" s="357"/>
      <c r="B32" s="360" t="s">
        <v>362</v>
      </c>
      <c r="C32" s="361" t="str">
        <f>B30</f>
        <v>Date</v>
      </c>
      <c r="D32" s="389"/>
      <c r="E32" s="359"/>
      <c r="G32" s="356"/>
      <c r="H32" s="356"/>
      <c r="I32" s="356"/>
      <c r="J32" s="356"/>
      <c r="K32" s="356"/>
      <c r="L32" s="356"/>
      <c r="M32" s="318"/>
      <c r="N32" s="319"/>
      <c r="O32" s="319"/>
    </row>
    <row r="33" spans="1:21" s="345" customFormat="1" ht="24" customHeight="1">
      <c r="A33" s="390"/>
      <c r="B33" s="391"/>
      <c r="C33" s="391"/>
      <c r="D33" s="391"/>
      <c r="E33" s="289"/>
      <c r="F33" s="388">
        <f>D26</f>
        <v>0</v>
      </c>
      <c r="H33" s="362"/>
      <c r="I33" s="362"/>
      <c r="J33" s="362"/>
      <c r="K33" s="362"/>
      <c r="L33" s="362"/>
      <c r="M33" s="362"/>
      <c r="R33" s="346"/>
      <c r="S33" s="346"/>
      <c r="T33" s="346"/>
      <c r="U33" s="346"/>
    </row>
    <row r="34" spans="1:21" s="367" customFormat="1" ht="12" customHeight="1" thickBot="1">
      <c r="A34" s="363"/>
      <c r="B34" s="364"/>
      <c r="C34" s="364"/>
      <c r="D34" s="365" t="s">
        <v>363</v>
      </c>
      <c r="E34" s="366" t="str">
        <f>C32</f>
        <v>Date</v>
      </c>
      <c r="F34" s="389"/>
      <c r="H34" s="368"/>
      <c r="I34" s="368"/>
      <c r="J34" s="368"/>
      <c r="K34" s="368"/>
      <c r="L34" s="368"/>
      <c r="M34" s="369"/>
    </row>
    <row r="35" spans="1:21" s="329" customFormat="1" ht="24" customHeight="1">
      <c r="A35" s="390"/>
      <c r="B35" s="391"/>
      <c r="C35" s="391"/>
      <c r="D35" s="391"/>
      <c r="E35" s="391"/>
      <c r="F35" s="290"/>
      <c r="G35" s="388">
        <f>G26</f>
        <v>0</v>
      </c>
      <c r="M35" s="370"/>
    </row>
    <row r="36" spans="1:21" s="367" customFormat="1" ht="12" customHeight="1" thickBot="1">
      <c r="A36" s="363"/>
      <c r="B36" s="364"/>
      <c r="C36" s="364"/>
      <c r="D36" s="364"/>
      <c r="E36" s="371" t="str">
        <f>G12&amp;"-"&amp;G11&amp;" - Budget Manager -  above"</f>
        <v>- - Budget Manager -  above</v>
      </c>
      <c r="F36" s="366" t="str">
        <f>E34</f>
        <v>Date</v>
      </c>
      <c r="G36" s="389"/>
      <c r="M36" s="372"/>
    </row>
    <row r="37" spans="1:21" s="329" customFormat="1" ht="24" customHeight="1">
      <c r="A37" s="390"/>
      <c r="B37" s="391"/>
      <c r="C37" s="391"/>
      <c r="D37" s="391"/>
      <c r="E37" s="391"/>
      <c r="F37" s="391"/>
      <c r="G37" s="291"/>
      <c r="H37" s="388">
        <f>H26</f>
        <v>0</v>
      </c>
      <c r="M37" s="370"/>
    </row>
    <row r="38" spans="1:21" s="373" customFormat="1" ht="12" customHeight="1" thickBot="1">
      <c r="A38" s="363"/>
      <c r="B38" s="364"/>
      <c r="C38" s="364"/>
      <c r="D38" s="364"/>
      <c r="E38" s="364"/>
      <c r="F38" s="371" t="str">
        <f>H12&amp;" "&amp;H11&amp;" - Budget Manager -  above"</f>
        <v xml:space="preserve">  - Budget Manager -  above</v>
      </c>
      <c r="G38" s="361" t="str">
        <f>F36</f>
        <v>Date</v>
      </c>
      <c r="H38" s="389"/>
      <c r="M38" s="374"/>
    </row>
    <row r="39" spans="1:21" ht="24" customHeight="1">
      <c r="A39" s="390"/>
      <c r="B39" s="391"/>
      <c r="C39" s="391"/>
      <c r="D39" s="391"/>
      <c r="E39" s="391"/>
      <c r="F39" s="391"/>
      <c r="G39" s="391"/>
      <c r="H39" s="288"/>
      <c r="I39" s="388">
        <f>I26</f>
        <v>0</v>
      </c>
      <c r="K39" s="375"/>
      <c r="L39" s="375"/>
      <c r="N39" s="298"/>
      <c r="O39" s="298"/>
      <c r="P39" s="298"/>
      <c r="Q39" s="298"/>
    </row>
    <row r="40" spans="1:21" s="373" customFormat="1" ht="12" customHeight="1" thickBot="1">
      <c r="A40" s="376"/>
      <c r="B40" s="367"/>
      <c r="C40" s="367"/>
      <c r="D40" s="367"/>
      <c r="E40" s="367"/>
      <c r="F40" s="367"/>
      <c r="G40" s="377" t="str">
        <f>I12&amp;" "&amp;I11&amp;" - Budget Manager -  above"</f>
        <v xml:space="preserve">  - Budget Manager -  above</v>
      </c>
      <c r="H40" s="358" t="str">
        <f>G38</f>
        <v>Date</v>
      </c>
      <c r="I40" s="389"/>
      <c r="K40" s="368"/>
      <c r="L40" s="368"/>
      <c r="M40" s="372"/>
      <c r="N40" s="367"/>
    </row>
    <row r="41" spans="1:21" ht="24" customHeight="1">
      <c r="A41" s="390"/>
      <c r="B41" s="391"/>
      <c r="C41" s="391"/>
      <c r="D41" s="391"/>
      <c r="E41" s="391"/>
      <c r="F41" s="391"/>
      <c r="G41" s="391"/>
      <c r="H41" s="391"/>
      <c r="I41" s="288"/>
      <c r="J41" s="388">
        <f>J26</f>
        <v>0</v>
      </c>
      <c r="L41" s="378"/>
      <c r="M41" s="375"/>
      <c r="N41" s="329"/>
      <c r="O41" s="298"/>
      <c r="P41" s="298"/>
      <c r="Q41" s="298"/>
    </row>
    <row r="42" spans="1:21" s="373" customFormat="1" ht="12" customHeight="1" thickBot="1">
      <c r="A42" s="376"/>
      <c r="B42" s="367"/>
      <c r="C42" s="367"/>
      <c r="D42" s="367"/>
      <c r="E42" s="367"/>
      <c r="F42" s="367"/>
      <c r="G42" s="367"/>
      <c r="H42" s="377" t="str">
        <f>J12&amp;" "&amp;J11&amp;" - Budget Manager -  above"</f>
        <v xml:space="preserve">  - Budget Manager -  above</v>
      </c>
      <c r="I42" s="358" t="str">
        <f>H40</f>
        <v>Date</v>
      </c>
      <c r="J42" s="389"/>
      <c r="L42" s="358"/>
      <c r="M42" s="369"/>
      <c r="N42" s="367"/>
    </row>
    <row r="43" spans="1:21" ht="24" customHeight="1">
      <c r="A43" s="390"/>
      <c r="B43" s="391"/>
      <c r="C43" s="391"/>
      <c r="D43" s="391"/>
      <c r="E43" s="391"/>
      <c r="F43" s="391"/>
      <c r="G43" s="391"/>
      <c r="H43" s="391"/>
      <c r="I43" s="391"/>
      <c r="J43" s="288"/>
      <c r="K43" s="388">
        <f>K26</f>
        <v>0</v>
      </c>
      <c r="L43" s="388">
        <f>L26</f>
        <v>0</v>
      </c>
      <c r="M43" s="375"/>
      <c r="N43" s="329"/>
      <c r="O43" s="298"/>
      <c r="P43" s="298"/>
      <c r="Q43" s="298"/>
    </row>
    <row r="44" spans="1:21" s="373" customFormat="1" ht="12" customHeight="1" thickBot="1">
      <c r="A44" s="363"/>
      <c r="B44" s="364"/>
      <c r="C44" s="364"/>
      <c r="D44" s="364"/>
      <c r="E44" s="364"/>
      <c r="F44" s="364"/>
      <c r="G44" s="364"/>
      <c r="H44" s="364"/>
      <c r="I44" s="371" t="str">
        <f>K12&amp;" "&amp;K11&amp;" - Budget Manager -  above"</f>
        <v xml:space="preserve">  - Budget Manager -  above</v>
      </c>
      <c r="J44" s="358" t="str">
        <f>I42</f>
        <v>Date</v>
      </c>
      <c r="K44" s="389"/>
      <c r="L44" s="389"/>
      <c r="M44" s="369"/>
      <c r="N44" s="367"/>
    </row>
    <row r="45" spans="1:21" ht="24" customHeight="1">
      <c r="A45" s="390"/>
      <c r="B45" s="391"/>
      <c r="C45" s="391"/>
      <c r="D45" s="391"/>
      <c r="E45" s="391"/>
      <c r="F45" s="391"/>
      <c r="G45" s="391"/>
      <c r="H45" s="391"/>
      <c r="I45" s="391"/>
      <c r="J45" s="391"/>
      <c r="K45" s="289"/>
      <c r="L45" s="379"/>
      <c r="M45" s="388">
        <f>M26</f>
        <v>0</v>
      </c>
      <c r="N45" s="329"/>
      <c r="O45" s="298"/>
      <c r="P45" s="298"/>
      <c r="Q45" s="298"/>
    </row>
    <row r="46" spans="1:21" ht="15.75" thickBot="1">
      <c r="A46" s="363"/>
      <c r="B46" s="364"/>
      <c r="C46" s="364"/>
      <c r="D46" s="364"/>
      <c r="E46" s="364"/>
      <c r="F46" s="364"/>
      <c r="G46" s="364"/>
      <c r="H46" s="364"/>
      <c r="I46" s="371"/>
      <c r="J46" s="371" t="str">
        <f>C4&amp;" - Recipient  -  above"</f>
        <v xml:space="preserve"> - Recipient  -  above</v>
      </c>
      <c r="K46" s="380" t="str">
        <f>J44</f>
        <v>Date</v>
      </c>
      <c r="L46" s="361">
        <f>K44</f>
        <v>0</v>
      </c>
      <c r="M46" s="389"/>
      <c r="N46" s="329"/>
      <c r="O46" s="298"/>
      <c r="P46" s="298"/>
      <c r="Q46" s="298"/>
    </row>
    <row r="47" spans="1:21">
      <c r="M47" s="370"/>
      <c r="N47" s="329"/>
      <c r="O47" s="298"/>
      <c r="P47" s="298"/>
      <c r="Q47" s="298"/>
    </row>
    <row r="48" spans="1:21" hidden="1">
      <c r="N48" s="298"/>
      <c r="O48" s="298"/>
      <c r="P48" s="298"/>
      <c r="Q48" s="298"/>
    </row>
    <row r="49" spans="13:13" s="298" customFormat="1" hidden="1">
      <c r="M49" s="320"/>
    </row>
    <row r="50" spans="13:13" s="298" customFormat="1" hidden="1">
      <c r="M50" s="320"/>
    </row>
    <row r="51" spans="13:13" s="298" customFormat="1" hidden="1">
      <c r="M51" s="320"/>
    </row>
    <row r="52" spans="13:13" s="298" customFormat="1" hidden="1">
      <c r="M52" s="320"/>
    </row>
    <row r="53" spans="13:13" s="298" customFormat="1" hidden="1">
      <c r="M53" s="320"/>
    </row>
    <row r="54" spans="13:13" s="298" customFormat="1" hidden="1">
      <c r="M54" s="320"/>
    </row>
    <row r="55" spans="13:13" s="298" customFormat="1" hidden="1">
      <c r="M55" s="320"/>
    </row>
    <row r="56" spans="13:13" s="298" customFormat="1" hidden="1">
      <c r="M56" s="320"/>
    </row>
    <row r="57" spans="13:13" s="298" customFormat="1" hidden="1">
      <c r="M57" s="320"/>
    </row>
    <row r="58" spans="13:13" s="298" customFormat="1" hidden="1">
      <c r="M58" s="320"/>
    </row>
    <row r="59" spans="13:13" s="298" customFormat="1" hidden="1">
      <c r="M59" s="320"/>
    </row>
    <row r="60" spans="13:13" s="298" customFormat="1" hidden="1">
      <c r="M60" s="320"/>
    </row>
    <row r="61" spans="13:13" s="298" customFormat="1" hidden="1">
      <c r="M61" s="320"/>
    </row>
    <row r="62" spans="13:13" s="298" customFormat="1" hidden="1">
      <c r="M62" s="320"/>
    </row>
    <row r="63" spans="13:13" s="298" customFormat="1" hidden="1">
      <c r="M63" s="320"/>
    </row>
    <row r="64" spans="13:13" s="298" customFormat="1" hidden="1">
      <c r="M64" s="320"/>
    </row>
    <row r="65" spans="14:17" hidden="1">
      <c r="N65" s="298"/>
      <c r="O65" s="298"/>
      <c r="P65" s="298"/>
      <c r="Q65" s="298"/>
    </row>
    <row r="66" spans="14:17" hidden="1">
      <c r="N66" s="298"/>
      <c r="O66" s="298"/>
      <c r="P66" s="298"/>
      <c r="Q66" s="298"/>
    </row>
    <row r="67" spans="14:17" hidden="1">
      <c r="N67" s="298"/>
      <c r="O67" s="298"/>
      <c r="P67" s="298"/>
      <c r="Q67" s="298"/>
    </row>
    <row r="68" spans="14:17" hidden="1">
      <c r="N68" s="298"/>
      <c r="O68" s="298"/>
      <c r="P68" s="298"/>
      <c r="Q68" s="298"/>
    </row>
    <row r="69" spans="14:17" hidden="1">
      <c r="N69" s="298"/>
      <c r="O69" s="298"/>
      <c r="P69" s="298"/>
      <c r="Q69" s="298"/>
    </row>
    <row r="70" spans="14:17" hidden="1">
      <c r="N70" s="298"/>
      <c r="O70" s="298"/>
      <c r="P70" s="298"/>
      <c r="Q70" s="298"/>
    </row>
    <row r="71" spans="14:17" hidden="1">
      <c r="N71" s="298"/>
      <c r="O71" s="298"/>
      <c r="P71" s="298"/>
      <c r="Q71" s="298"/>
    </row>
    <row r="72" spans="14:17" hidden="1">
      <c r="N72" s="298"/>
      <c r="O72" s="298"/>
      <c r="P72" s="298"/>
      <c r="Q72" s="298"/>
    </row>
    <row r="73" spans="14:17" hidden="1">
      <c r="N73" s="298"/>
      <c r="O73" s="298"/>
      <c r="P73" s="298"/>
      <c r="Q73" s="298"/>
    </row>
    <row r="74" spans="14:17" hidden="1">
      <c r="N74" s="298"/>
      <c r="O74" s="298"/>
      <c r="P74" s="298"/>
      <c r="Q74" s="298"/>
    </row>
    <row r="75" spans="14:17" hidden="1">
      <c r="N75" s="298"/>
      <c r="O75" s="298"/>
      <c r="P75" s="298"/>
      <c r="Q75" s="298"/>
    </row>
    <row r="76" spans="14:17" hidden="1"/>
    <row r="77" spans="14:17" hidden="1"/>
    <row r="78" spans="14:17" hidden="1"/>
    <row r="79" spans="14:17" hidden="1"/>
    <row r="80" spans="14:17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/>
  </sheetData>
  <sheetProtection algorithmName="SHA-512" hashValue="nja8fVaez99eYJF/Xkebh29lDNh3vp06FiCp2+ps+3dFPErV4IdvHor+Xo4dLz+jqoFL9WgJqo1W23S+BRpxlQ==" saltValue="bOVAJKpxoWxQbx3AIDzxUA==" spinCount="100000" sheet="1" objects="1" scenarios="1" selectLockedCells="1"/>
  <protectedRanges>
    <protectedRange algorithmName="SHA-512" hashValue="WI2l/S0nMH2GCmw76Qv0ahMYa014U1QMml8nJ1a+Y+CajXOhVnEr8NhobTkofXrZmLACN9jEy5qoqEsrMwSSiw==" saltValue="cyIz+8YzfjvGegAztYpMwA==" spinCount="100000" sqref="D13:F25" name="UEC Rance"/>
  </protectedRanges>
  <dataConsolidate/>
  <mergeCells count="20">
    <mergeCell ref="A37:F37"/>
    <mergeCell ref="A1:L1"/>
    <mergeCell ref="A33:D33"/>
    <mergeCell ref="D31:D32"/>
    <mergeCell ref="C29:C30"/>
    <mergeCell ref="F33:F34"/>
    <mergeCell ref="G35:G36"/>
    <mergeCell ref="A2:M2"/>
    <mergeCell ref="A31:B31"/>
    <mergeCell ref="A35:E35"/>
    <mergeCell ref="H37:H38"/>
    <mergeCell ref="L43:L44"/>
    <mergeCell ref="M45:M46"/>
    <mergeCell ref="A39:G39"/>
    <mergeCell ref="A41:H41"/>
    <mergeCell ref="K43:K44"/>
    <mergeCell ref="A45:J45"/>
    <mergeCell ref="A43:I43"/>
    <mergeCell ref="I39:I40"/>
    <mergeCell ref="J41:J42"/>
  </mergeCells>
  <dataValidations count="3">
    <dataValidation type="custom" allowBlank="1" showInputMessage="1" showErrorMessage="1" errorTitle="Error! Please try again." error="TOTAL TRAVEL FUNDING (cell H6) cannot exceed the TOTAL TRAVEL EXPENSE (H3)." sqref="L13:L25">
      <formula1>IF($I$6&gt;$F$26,FALSE,TRUE)</formula1>
    </dataValidation>
    <dataValidation type="custom" errorStyle="warning" allowBlank="1" showInputMessage="1" showErrorMessage="1" errorTitle="Amount Warning" error="The amount you've entered is more than has been expensed in this account line. _x000a__x000a_Only enter an amount larger than thee remaining amount when reclassifing charges." sqref="D13:D25">
      <formula1>D13&lt;=C13</formula1>
    </dataValidation>
    <dataValidation type="custom" errorStyle="warning" allowBlank="1" showInputMessage="1" showErrorMessage="1" errorTitle="Amount Warning!" error="Amount you entered is more than is remaining in the account line. _x000a__x000a_Only enter an amount over the remaining amount when reclassifing charges." sqref="G13:K25">
      <formula1>IF($I$6&gt;$F$26,FALSE,TRUE)</formula1>
    </dataValidation>
  </dataValidations>
  <pageMargins left="0.3" right="0.21" top="0.43" bottom="0.34" header="0.31" footer="0.24"/>
  <pageSetup scale="67" orientation="landscape" r:id="rId1"/>
  <headerFooter>
    <oddFooter>&amp;L&amp;Z&amp;F&amp;A&amp;R&amp;8Ver12(05/17)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BE104"/>
  <sheetViews>
    <sheetView zoomScale="80" zoomScaleNormal="80" workbookViewId="0">
      <selection activeCell="L30" sqref="L30"/>
    </sheetView>
  </sheetViews>
  <sheetFormatPr defaultRowHeight="12.75"/>
  <cols>
    <col min="1" max="1" width="13" style="6" customWidth="1"/>
    <col min="2" max="2" width="4.85546875" style="6" customWidth="1"/>
    <col min="3" max="3" width="14" style="6" customWidth="1"/>
    <col min="4" max="9" width="13.140625" style="6" customWidth="1"/>
    <col min="10" max="10" width="12.5703125" style="6" customWidth="1"/>
    <col min="11" max="11" width="0.85546875" style="6" customWidth="1"/>
    <col min="12" max="12" width="13.7109375" style="6" customWidth="1"/>
    <col min="13" max="13" width="10.140625" style="6" bestFit="1" customWidth="1"/>
    <col min="14" max="14" width="10.5703125" style="6" bestFit="1" customWidth="1"/>
    <col min="15" max="15" width="10.140625" style="6" bestFit="1" customWidth="1"/>
    <col min="16" max="17" width="9.5703125" style="6" bestFit="1" customWidth="1"/>
    <col min="18" max="18" width="11.5703125" style="6" customWidth="1"/>
    <col min="19" max="19" width="15" style="1" customWidth="1"/>
    <col min="20" max="20" width="11.85546875" style="2" customWidth="1"/>
    <col min="21" max="35" width="9.140625" style="2"/>
    <col min="36" max="57" width="9.140625" style="1"/>
    <col min="58" max="16384" width="9.140625" style="6"/>
  </cols>
  <sheetData>
    <row r="1" spans="1:57" s="1" customFormat="1">
      <c r="A1" s="398" t="s">
        <v>276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57" s="1" customFormat="1" ht="20.25">
      <c r="A2" s="399" t="s">
        <v>326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57" s="65" customFormat="1" ht="19.5" customHeight="1">
      <c r="A3" s="3" t="s">
        <v>3</v>
      </c>
      <c r="B3" s="400" t="str">
        <f>IF('1. Recipient to Complete'!C3=0,"",'1. Recipient to Complete'!C3)</f>
        <v/>
      </c>
      <c r="C3" s="400"/>
      <c r="D3" s="400"/>
      <c r="E3" s="400"/>
      <c r="F3" s="400"/>
      <c r="G3" s="3" t="s">
        <v>4</v>
      </c>
      <c r="H3" s="128" t="str">
        <f>IF('1. Recipient to Complete'!O5=0,"",'1. Recipient to Complete'!O5)</f>
        <v/>
      </c>
      <c r="I3" s="129" t="s">
        <v>285</v>
      </c>
      <c r="J3" s="401">
        <f>'1. Recipient to Complete'!H3</f>
        <v>0</v>
      </c>
      <c r="K3" s="401"/>
      <c r="L3" s="401"/>
      <c r="M3" s="3" t="s">
        <v>5</v>
      </c>
      <c r="N3" s="402">
        <f>'1. Recipient to Complete'!O3</f>
        <v>0</v>
      </c>
      <c r="O3" s="402"/>
      <c r="P3" s="402"/>
      <c r="Q3" s="3" t="s">
        <v>6</v>
      </c>
      <c r="R3" s="220" t="str">
        <f>IF('1. Recipient to Complete'!J3=0,"",'1. Recipient to Complete'!J3)</f>
        <v/>
      </c>
      <c r="S3" s="220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s="65" customFormat="1" ht="19.5" customHeight="1">
      <c r="A4" s="3" t="s">
        <v>7</v>
      </c>
      <c r="B4" s="396" t="str">
        <f>IF('1. Recipient to Complete'!C8=0,"",'1. Recipient to Complete'!C8)</f>
        <v/>
      </c>
      <c r="C4" s="396"/>
      <c r="D4" s="396"/>
      <c r="E4" s="396"/>
      <c r="F4" s="396"/>
      <c r="G4" s="396"/>
      <c r="H4" s="396"/>
      <c r="I4" s="130"/>
      <c r="K4" s="129" t="str">
        <f>'1. Recipient to Complete'!C6</f>
        <v>Travel Date Begin:</v>
      </c>
      <c r="L4" s="131">
        <f>'1. Recipient to Complete'!D6</f>
        <v>0</v>
      </c>
      <c r="M4" s="132"/>
      <c r="N4" s="133" t="str">
        <f>'1. Recipient to Complete'!C7</f>
        <v>Travel Date End:</v>
      </c>
      <c r="O4" s="131">
        <f>'1. Recipient to Complete'!D7</f>
        <v>0</v>
      </c>
      <c r="P4" s="132"/>
      <c r="Q4" s="132"/>
      <c r="R4" s="132"/>
      <c r="S4" s="4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s="65" customFormat="1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s="66" customFormat="1" ht="21" customHeight="1">
      <c r="A6" s="1"/>
      <c r="B6" s="1"/>
      <c r="C6" s="3"/>
      <c r="D6" s="5"/>
      <c r="E6" s="3"/>
      <c r="F6" s="3" t="s">
        <v>8</v>
      </c>
      <c r="G6" s="397" t="str">
        <f>IF('1. Recipient to Complete'!C10=0,"",'1. Recipient to Complete'!C10)</f>
        <v/>
      </c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s="1" customFormat="1" ht="6.75" customHeight="1" thickBot="1">
      <c r="B7" s="4"/>
      <c r="C7" s="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57" s="8" customFormat="1" ht="17.25" customHeight="1" thickBot="1">
      <c r="A8" s="57"/>
      <c r="B8" s="57"/>
      <c r="C8" s="10"/>
      <c r="D8" s="239" t="s">
        <v>328</v>
      </c>
      <c r="E8" s="68"/>
      <c r="F8" s="68"/>
      <c r="G8" s="68"/>
      <c r="H8" s="68"/>
      <c r="I8" s="68"/>
      <c r="J8" s="69"/>
      <c r="L8" s="240" t="s">
        <v>329</v>
      </c>
      <c r="M8" s="7"/>
      <c r="N8" s="7"/>
      <c r="O8" s="7"/>
      <c r="P8" s="7"/>
      <c r="Q8" s="7"/>
      <c r="R8" s="7"/>
      <c r="S8" s="7"/>
      <c r="T8" s="9"/>
      <c r="U8" s="10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</row>
    <row r="9" spans="1:57" s="45" customFormat="1" ht="17.25" customHeight="1" thickBot="1">
      <c r="A9" s="261"/>
      <c r="B9" s="28"/>
      <c r="C9" s="57"/>
      <c r="D9" s="46" t="s">
        <v>327</v>
      </c>
      <c r="E9" s="47"/>
      <c r="F9" s="47"/>
      <c r="G9" s="47"/>
      <c r="H9" s="47"/>
      <c r="I9" s="47"/>
      <c r="J9" s="48"/>
      <c r="L9" s="49" t="s">
        <v>330</v>
      </c>
      <c r="M9" s="50"/>
      <c r="N9" s="50"/>
      <c r="O9" s="50"/>
      <c r="P9" s="50"/>
      <c r="Q9" s="50"/>
      <c r="R9" s="50"/>
      <c r="S9" s="50"/>
      <c r="T9" s="51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57" s="250" customFormat="1" ht="26.25" thickTop="1">
      <c r="A10" s="251" t="s">
        <v>356</v>
      </c>
      <c r="B10" s="242"/>
      <c r="C10" s="243" t="s">
        <v>313</v>
      </c>
      <c r="D10" s="244" t="str">
        <f>'1. Recipient to Complete'!AD14</f>
        <v/>
      </c>
      <c r="E10" s="244" t="str">
        <f>'1. Recipient to Complete'!AD15</f>
        <v/>
      </c>
      <c r="F10" s="244" t="str">
        <f>'1. Recipient to Complete'!AD16</f>
        <v/>
      </c>
      <c r="G10" s="244" t="str">
        <f>IF('1. Recipient to Complete'!AD17=0,"",'1. Recipient to Complete'!AD17)</f>
        <v/>
      </c>
      <c r="H10" s="244" t="str">
        <f>IF('1. Recipient to Complete'!AD18=0,"",'1. Recipient to Complete'!AD18)</f>
        <v/>
      </c>
      <c r="I10" s="245" t="str">
        <f>IF('1. Recipient to Complete'!AD19=0,"",'1. Recipient to Complete'!AD19)</f>
        <v/>
      </c>
      <c r="J10" s="241"/>
      <c r="K10" s="246"/>
      <c r="L10" s="247" t="s">
        <v>0</v>
      </c>
      <c r="M10" s="394" t="s">
        <v>354</v>
      </c>
      <c r="N10" s="395"/>
      <c r="O10" s="395"/>
      <c r="P10" s="395"/>
      <c r="Q10" s="395"/>
      <c r="R10" s="96" t="s">
        <v>302</v>
      </c>
      <c r="S10" s="96" t="s">
        <v>302</v>
      </c>
      <c r="T10" s="96" t="str">
        <f>J11</f>
        <v>Total</v>
      </c>
      <c r="U10" s="248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</row>
    <row r="11" spans="1:57" ht="12.75" customHeight="1">
      <c r="A11" s="263">
        <f>'1. Recipient to Complete'!G6</f>
        <v>0</v>
      </c>
      <c r="B11" s="34"/>
      <c r="C11" s="15" t="s">
        <v>11</v>
      </c>
      <c r="D11" s="88" t="str">
        <f>IFERROR(('1. Recipient to Complete'!AB14),"")</f>
        <v/>
      </c>
      <c r="E11" s="88" t="str">
        <f>IFERROR(('1. Recipient to Complete'!AB15),"")</f>
        <v/>
      </c>
      <c r="F11" s="88" t="str">
        <f>IFERROR(('1. Recipient to Complete'!AB16),"")</f>
        <v/>
      </c>
      <c r="G11" s="88" t="str">
        <f>IFERROR(('1. Recipient to Complete'!AB17),"")</f>
        <v/>
      </c>
      <c r="H11" s="88" t="str">
        <f>IFERROR('1. Recipient to Complete'!AB18,"")</f>
        <v/>
      </c>
      <c r="I11" s="89" t="str">
        <f>IFERROR('1. Recipient to Complete'!AB19,"")</f>
        <v/>
      </c>
      <c r="J11" s="85" t="s">
        <v>1</v>
      </c>
      <c r="K11" s="86"/>
      <c r="L11" s="77">
        <f>'1. Recipient to Complete'!I7</f>
        <v>0</v>
      </c>
      <c r="M11" s="76" t="str">
        <f>'2.Funding Source to Complete'!G12</f>
        <v/>
      </c>
      <c r="N11" s="76" t="str">
        <f>'2.Funding Source to Complete'!H12</f>
        <v/>
      </c>
      <c r="O11" s="76" t="str">
        <f>'2.Funding Source to Complete'!I12</f>
        <v/>
      </c>
      <c r="P11" s="76" t="str">
        <f>'2.Funding Source to Complete'!J12</f>
        <v/>
      </c>
      <c r="Q11" s="76" t="str">
        <f>'2.Funding Source to Complete'!K12</f>
        <v/>
      </c>
      <c r="R11" s="96" t="s">
        <v>352</v>
      </c>
      <c r="S11" s="96" t="s">
        <v>303</v>
      </c>
      <c r="T11" s="96"/>
      <c r="U11" s="1"/>
      <c r="AJ11" s="2"/>
      <c r="AK11" s="2"/>
    </row>
    <row r="12" spans="1:57" ht="35.25" customHeight="1">
      <c r="A12" s="34"/>
      <c r="B12" s="34"/>
      <c r="C12" s="15" t="s">
        <v>9</v>
      </c>
      <c r="D12" s="84" t="str">
        <f>IFERROR((VLOOKUP(VALUE(D11),'1. Recipient to Complete'!$W:$AE,9,FALSE)),"")</f>
        <v/>
      </c>
      <c r="E12" s="84" t="str">
        <f>IFERROR((VLOOKUP(VALUE(E11),'1. Recipient to Complete'!$W:$AE,9,FALSE)),"")</f>
        <v/>
      </c>
      <c r="F12" s="84" t="str">
        <f>IFERROR((VLOOKUP(VALUE(F11),'1. Recipient to Complete'!$W:$AE,9,FALSE)),"")</f>
        <v/>
      </c>
      <c r="G12" s="84" t="str">
        <f>IFERROR((VLOOKUP(VALUE(G11),'1. Recipient to Complete'!$W:$AE,9,FALSE)),"")</f>
        <v/>
      </c>
      <c r="H12" s="84" t="str">
        <f>IFERROR((VLOOKUP(VALUE(H11),'1. Recipient to Complete'!$W:$AE,9,FALSE)),"")</f>
        <v/>
      </c>
      <c r="I12" s="84" t="str">
        <f>IFERROR((VLOOKUP(VALUE(I11),'1. Recipient to Complete'!$W:$AE,9,FALSE)),"")</f>
        <v/>
      </c>
      <c r="J12" s="85" t="s">
        <v>278</v>
      </c>
      <c r="K12" s="87"/>
      <c r="L12" s="134" t="str">
        <f>'2.Funding Source to Complete'!D11</f>
        <v/>
      </c>
      <c r="M12" s="83" t="str">
        <f>'2.Funding Source to Complete'!G11</f>
        <v/>
      </c>
      <c r="N12" s="83" t="str">
        <f>'2.Funding Source to Complete'!H11</f>
        <v/>
      </c>
      <c r="O12" s="83" t="str">
        <f>'2.Funding Source to Complete'!I11</f>
        <v/>
      </c>
      <c r="P12" s="83" t="str">
        <f>'2.Funding Source to Complete'!J11</f>
        <v/>
      </c>
      <c r="Q12" s="83" t="str">
        <f>'2.Funding Source to Complete'!K11</f>
        <v/>
      </c>
      <c r="R12" s="96" t="s">
        <v>351</v>
      </c>
      <c r="S12" s="96" t="s">
        <v>353</v>
      </c>
      <c r="T12" s="96" t="str">
        <f>J12&amp;"*"</f>
        <v>Expense*</v>
      </c>
      <c r="U12" s="1"/>
      <c r="AJ12" s="2"/>
      <c r="AK12" s="2"/>
    </row>
    <row r="13" spans="1:57" s="13" customFormat="1" ht="17.25" customHeight="1" thickBot="1">
      <c r="B13" s="58"/>
      <c r="C13" s="14" t="s">
        <v>12</v>
      </c>
      <c r="D13" s="90" t="str">
        <f>'1. Recipient to Complete'!AC14</f>
        <v/>
      </c>
      <c r="E13" s="90" t="str">
        <f>'1. Recipient to Complete'!AC15</f>
        <v/>
      </c>
      <c r="F13" s="90" t="str">
        <f>'1. Recipient to Complete'!AC16</f>
        <v/>
      </c>
      <c r="G13" s="90" t="str">
        <f>IF('1. Recipient to Complete'!AC17=0,"",'1. Recipient to Complete'!AC17)</f>
        <v/>
      </c>
      <c r="H13" s="90" t="str">
        <f>IF('1. Recipient to Complete'!AC18=0,"",'1. Recipient to Complete'!AC18)</f>
        <v/>
      </c>
      <c r="I13" s="91" t="str">
        <f>IF('1. Recipient to Complete'!AC19=0,"",'1. Recipient to Complete'!AC19)</f>
        <v/>
      </c>
      <c r="J13" s="71"/>
      <c r="K13" s="92"/>
      <c r="L13" s="135"/>
      <c r="M13" s="76" t="str">
        <f>IF('2.Funding Source to Complete'!G27&gt;0,'2.Funding Source to Complete'!G27,"")</f>
        <v/>
      </c>
      <c r="N13" s="76" t="str">
        <f>IF('2.Funding Source to Complete'!H27&gt;0,'2.Funding Source to Complete'!H27,"")</f>
        <v/>
      </c>
      <c r="O13" s="76" t="str">
        <f>IF('2.Funding Source to Complete'!I27&gt;0,'2.Funding Source to Complete'!I27,"")</f>
        <v/>
      </c>
      <c r="P13" s="76" t="str">
        <f>IF('2.Funding Source to Complete'!J27&gt;0,'2.Funding Source to Complete'!J27,"")</f>
        <v/>
      </c>
      <c r="Q13" s="76" t="str">
        <f>IF('2.Funding Source to Complete'!K27&gt;0,'2.Funding Source to Complete'!K27,"")</f>
        <v/>
      </c>
      <c r="R13" s="96" t="s">
        <v>287</v>
      </c>
      <c r="S13" s="96" t="s">
        <v>339</v>
      </c>
      <c r="T13" s="96"/>
      <c r="U13" s="127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</row>
    <row r="14" spans="1:57" ht="3.75" customHeight="1" thickBot="1">
      <c r="A14" s="62"/>
      <c r="B14" s="63"/>
      <c r="C14" s="64" t="s">
        <v>144</v>
      </c>
      <c r="D14" s="97"/>
      <c r="E14" s="56"/>
      <c r="F14" s="56"/>
      <c r="G14" s="56"/>
      <c r="H14" s="56"/>
      <c r="I14" s="56" t="str">
        <f>'1. Recipient to Complete'!AA19</f>
        <v/>
      </c>
      <c r="J14" s="67"/>
      <c r="K14" s="43"/>
      <c r="L14" s="98"/>
      <c r="M14" s="99"/>
      <c r="N14" s="100"/>
      <c r="O14" s="100"/>
      <c r="P14" s="100"/>
      <c r="Q14" s="100"/>
      <c r="R14" s="67"/>
      <c r="S14" s="67"/>
      <c r="T14" s="67"/>
      <c r="U14" s="1"/>
      <c r="AJ14" s="2"/>
      <c r="AK14" s="2"/>
    </row>
    <row r="15" spans="1:57" s="19" customFormat="1" ht="15" customHeight="1">
      <c r="A15" s="60" t="str">
        <f>IF('1. Recipient to Complete'!V14=0,"",'1. Recipient to Complete'!V14)</f>
        <v/>
      </c>
      <c r="B15" s="61"/>
      <c r="C15" s="136"/>
      <c r="D15" s="93">
        <f>IF($D$10&lt;&gt;"",SUMIFS('1. Recipient to Complete'!$K:$K,'1. Recipient to Complete'!$G:$G,$D$11,'1. Recipient to Complete'!$I:$I,$D$13,'1. Recipient to Complete'!$J:$J,$A15,'1. Recipient to Complete'!$E:$E,$D$10),0)</f>
        <v>0</v>
      </c>
      <c r="E15" s="93">
        <f>IF($E$10&lt;&gt;"",SUMIFS('1. Recipient to Complete'!$K:$K,'1. Recipient to Complete'!$G:$G,$E$11,'1. Recipient to Complete'!$I:$I,$E$13,'1. Recipient to Complete'!$J:$J,$A15,'1. Recipient to Complete'!$E:$E,$E$10),0)</f>
        <v>0</v>
      </c>
      <c r="F15" s="93">
        <f>IF($F$10&lt;&gt;"",SUMIFS('1. Recipient to Complete'!$K:$K,'1. Recipient to Complete'!$G:$G,$F$11,'1. Recipient to Complete'!$I:$I,$F$13,'1. Recipient to Complete'!$J:$J,$A15,'1. Recipient to Complete'!$E:$E,$F$10),0)</f>
        <v>0</v>
      </c>
      <c r="G15" s="93">
        <f>IF($G$10&lt;&gt;"",SUMIFS('1. Recipient to Complete'!$K:$K,'1. Recipient to Complete'!$G:$G,$G$11,'1. Recipient to Complete'!$I:$I,$G$13,'1. Recipient to Complete'!$J:$J,$A15,'1. Recipient to Complete'!$E:$E,$G$10),0)</f>
        <v>0</v>
      </c>
      <c r="H15" s="93">
        <f>IF($H$10&lt;&gt;"",SUMIFS('1. Recipient to Complete'!$K:$K,'1. Recipient to Complete'!$G:$G,$H$11,'1. Recipient to Complete'!$I:$I,$H$13,'1. Recipient to Complete'!$J:$J,$A15,'1. Recipient to Complete'!$E:$E,$H$10),0)</f>
        <v>0</v>
      </c>
      <c r="I15" s="93">
        <f>IF($I$10&lt;&gt;"",SUMIFS('1. Recipient to Complete'!$K:$K,'1. Recipient to Complete'!$G:$G,$I$11,'1. Recipient to Complete'!$I:$I,$I$13,'1. Recipient to Complete'!$J:$J,$A15,'1. Recipient to Complete'!$E:$E,$I$10),0)</f>
        <v>0</v>
      </c>
      <c r="J15" s="53">
        <f>SUM(D15:I15)</f>
        <v>0</v>
      </c>
      <c r="K15" s="16"/>
      <c r="L15" s="40">
        <f>'2.Funding Source to Complete'!D13</f>
        <v>0</v>
      </c>
      <c r="M15" s="137">
        <f>'2.Funding Source to Complete'!G13</f>
        <v>0</v>
      </c>
      <c r="N15" s="137">
        <f>'2.Funding Source to Complete'!H13</f>
        <v>0</v>
      </c>
      <c r="O15" s="137">
        <f>'2.Funding Source to Complete'!I13</f>
        <v>0</v>
      </c>
      <c r="P15" s="137">
        <f>'2.Funding Source to Complete'!J13</f>
        <v>0</v>
      </c>
      <c r="Q15" s="137">
        <f>'2.Funding Source to Complete'!K13</f>
        <v>0</v>
      </c>
      <c r="R15" s="94">
        <f t="shared" ref="R15:R27" si="0">SUM(L15:Q15)</f>
        <v>0</v>
      </c>
      <c r="S15" s="94">
        <f t="shared" ref="S15:S27" si="1">J15-R15</f>
        <v>0</v>
      </c>
      <c r="T15" s="94">
        <f>R15+S15</f>
        <v>0</v>
      </c>
      <c r="U15" s="17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s="19" customFormat="1" ht="15" customHeight="1">
      <c r="A16" s="55" t="str">
        <f>IF('1. Recipient to Complete'!V15=0,"",'1. Recipient to Complete'!V15)</f>
        <v/>
      </c>
      <c r="B16" s="54"/>
      <c r="C16" s="138"/>
      <c r="D16" s="93">
        <f>IF($D$10&lt;&gt;"",SUMIFS('1. Recipient to Complete'!$K:$K,'1. Recipient to Complete'!$G:$G,$D$11,'1. Recipient to Complete'!$I:$I,$D$13,'1. Recipient to Complete'!$J:$J,$A16,'1. Recipient to Complete'!$E:$E,$D$10),0)</f>
        <v>0</v>
      </c>
      <c r="E16" s="93">
        <f>IF($E$10&lt;&gt;"",SUMIFS('1. Recipient to Complete'!$K:$K,'1. Recipient to Complete'!$G:$G,$E$11,'1. Recipient to Complete'!$I:$I,$E$13,'1. Recipient to Complete'!$J:$J,$A16,'1. Recipient to Complete'!$E:$E,$E$10),0)</f>
        <v>0</v>
      </c>
      <c r="F16" s="93">
        <f>IF($F$10&lt;&gt;"",SUMIFS('1. Recipient to Complete'!$K:$K,'1. Recipient to Complete'!$G:$G,$F$11,'1. Recipient to Complete'!$I:$I,$F$13,'1. Recipient to Complete'!$J:$J,$A16,'1. Recipient to Complete'!$E:$E,$F$10),0)</f>
        <v>0</v>
      </c>
      <c r="G16" s="93">
        <f>IF($G$10&lt;&gt;"",SUMIFS('1. Recipient to Complete'!$K:$K,'1. Recipient to Complete'!$G:$G,$G$11,'1. Recipient to Complete'!$I:$I,$G$13,'1. Recipient to Complete'!$J:$J,$A16,'1. Recipient to Complete'!$E:$E,$G$10),0)</f>
        <v>0</v>
      </c>
      <c r="H16" s="93">
        <f>IF($H$10&lt;&gt;"",SUMIFS('1. Recipient to Complete'!$K:$K,'1. Recipient to Complete'!$G:$G,$H$11,'1. Recipient to Complete'!$I:$I,$H$13,'1. Recipient to Complete'!$J:$J,$A16,'1. Recipient to Complete'!$E:$E,$H$10),0)</f>
        <v>0</v>
      </c>
      <c r="I16" s="93">
        <f>IF($I$10&lt;&gt;"",SUMIFS('1. Recipient to Complete'!$K:$K,'1. Recipient to Complete'!$G:$G,$I$11,'1. Recipient to Complete'!$I:$I,$I$13,'1. Recipient to Complete'!$J:$J,$A16,'1. Recipient to Complete'!$E:$E,$I$10),0)</f>
        <v>0</v>
      </c>
      <c r="J16" s="94">
        <f t="shared" ref="J16:J27" si="2">SUM(D16:I16)</f>
        <v>0</v>
      </c>
      <c r="K16" s="16"/>
      <c r="L16" s="40">
        <f>'2.Funding Source to Complete'!D14</f>
        <v>0</v>
      </c>
      <c r="M16" s="137">
        <f>'2.Funding Source to Complete'!G14</f>
        <v>0</v>
      </c>
      <c r="N16" s="137">
        <f>'2.Funding Source to Complete'!H14</f>
        <v>0</v>
      </c>
      <c r="O16" s="137">
        <f>'2.Funding Source to Complete'!I14</f>
        <v>0</v>
      </c>
      <c r="P16" s="137">
        <f>'2.Funding Source to Complete'!J14</f>
        <v>0</v>
      </c>
      <c r="Q16" s="137">
        <f>'2.Funding Source to Complete'!K14</f>
        <v>0</v>
      </c>
      <c r="R16" s="94">
        <f t="shared" si="0"/>
        <v>0</v>
      </c>
      <c r="S16" s="94">
        <f t="shared" si="1"/>
        <v>0</v>
      </c>
      <c r="T16" s="94">
        <f t="shared" ref="T16:T27" si="3">R16+S16</f>
        <v>0</v>
      </c>
      <c r="U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s="19" customFormat="1" ht="15" customHeight="1">
      <c r="A17" s="55" t="str">
        <f>IF('1. Recipient to Complete'!V16=0,"",'1. Recipient to Complete'!V16)</f>
        <v/>
      </c>
      <c r="B17" s="54"/>
      <c r="C17" s="138"/>
      <c r="D17" s="93">
        <f>IF($D$10&lt;&gt;"",SUMIFS('1. Recipient to Complete'!$K:$K,'1. Recipient to Complete'!$G:$G,$D$11,'1. Recipient to Complete'!$I:$I,$D$13,'1. Recipient to Complete'!$J:$J,$A17,'1. Recipient to Complete'!$E:$E,$D$10),0)</f>
        <v>0</v>
      </c>
      <c r="E17" s="93">
        <f>IF($E$10&lt;&gt;"",SUMIFS('1. Recipient to Complete'!$K:$K,'1. Recipient to Complete'!$G:$G,$E$11,'1. Recipient to Complete'!$I:$I,$E$13,'1. Recipient to Complete'!$J:$J,$A17,'1. Recipient to Complete'!$E:$E,$E$10),0)</f>
        <v>0</v>
      </c>
      <c r="F17" s="93">
        <f>IF($F$10&lt;&gt;"",SUMIFS('1. Recipient to Complete'!$K:$K,'1. Recipient to Complete'!$G:$G,$F$11,'1. Recipient to Complete'!$I:$I,$F$13,'1. Recipient to Complete'!$J:$J,$A17,'1. Recipient to Complete'!$E:$E,$F$10),0)</f>
        <v>0</v>
      </c>
      <c r="G17" s="93">
        <f>IF($G$10&lt;&gt;"",SUMIFS('1. Recipient to Complete'!$K:$K,'1. Recipient to Complete'!$G:$G,$G$11,'1. Recipient to Complete'!$I:$I,$G$13,'1. Recipient to Complete'!$J:$J,$A17,'1. Recipient to Complete'!$E:$E,$G$10),0)</f>
        <v>0</v>
      </c>
      <c r="H17" s="93">
        <f>IF($H$10&lt;&gt;"",SUMIFS('1. Recipient to Complete'!$K:$K,'1. Recipient to Complete'!$G:$G,$H$11,'1. Recipient to Complete'!$I:$I,$H$13,'1. Recipient to Complete'!$J:$J,$A17,'1. Recipient to Complete'!$E:$E,$H$10),0)</f>
        <v>0</v>
      </c>
      <c r="I17" s="93">
        <f>IF($I$10&lt;&gt;"",SUMIFS('1. Recipient to Complete'!$K:$K,'1. Recipient to Complete'!$G:$G,$I$11,'1. Recipient to Complete'!$I:$I,$I$13,'1. Recipient to Complete'!$J:$J,$A17,'1. Recipient to Complete'!$E:$E,$I$10),0)</f>
        <v>0</v>
      </c>
      <c r="J17" s="94">
        <f t="shared" si="2"/>
        <v>0</v>
      </c>
      <c r="K17" s="16"/>
      <c r="L17" s="40">
        <f>'2.Funding Source to Complete'!D15</f>
        <v>0</v>
      </c>
      <c r="M17" s="137">
        <f>'2.Funding Source to Complete'!G15</f>
        <v>0</v>
      </c>
      <c r="N17" s="137">
        <f>'2.Funding Source to Complete'!H15</f>
        <v>0</v>
      </c>
      <c r="O17" s="137">
        <f>'2.Funding Source to Complete'!I15</f>
        <v>0</v>
      </c>
      <c r="P17" s="137">
        <f>'2.Funding Source to Complete'!J15</f>
        <v>0</v>
      </c>
      <c r="Q17" s="137">
        <f>'2.Funding Source to Complete'!K15</f>
        <v>0</v>
      </c>
      <c r="R17" s="94">
        <f t="shared" si="0"/>
        <v>0</v>
      </c>
      <c r="S17" s="94">
        <f t="shared" si="1"/>
        <v>0</v>
      </c>
      <c r="T17" s="94">
        <f t="shared" si="3"/>
        <v>0</v>
      </c>
      <c r="U17" s="17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s="19" customFormat="1" ht="15" customHeight="1">
      <c r="A18" s="55" t="str">
        <f>IF('1. Recipient to Complete'!V17=0,"",'1. Recipient to Complete'!V17)</f>
        <v/>
      </c>
      <c r="B18" s="54"/>
      <c r="C18" s="138"/>
      <c r="D18" s="93">
        <f>IF($D$10&lt;&gt;"",SUMIFS('1. Recipient to Complete'!$K:$K,'1. Recipient to Complete'!$G:$G,$D$11,'1. Recipient to Complete'!$I:$I,$D$13,'1. Recipient to Complete'!$J:$J,$A18,'1. Recipient to Complete'!$E:$E,$D$10),0)</f>
        <v>0</v>
      </c>
      <c r="E18" s="93">
        <f>IF($E$10&lt;&gt;"",SUMIFS('1. Recipient to Complete'!$K:$K,'1. Recipient to Complete'!$G:$G,$E$11,'1. Recipient to Complete'!$I:$I,$E$13,'1. Recipient to Complete'!$J:$J,$A18,'1. Recipient to Complete'!$E:$E,$E$10),0)</f>
        <v>0</v>
      </c>
      <c r="F18" s="93">
        <f>IF($F$10&lt;&gt;"",SUMIFS('1. Recipient to Complete'!$K:$K,'1. Recipient to Complete'!$G:$G,$F$11,'1. Recipient to Complete'!$I:$I,$F$13,'1. Recipient to Complete'!$J:$J,$A18,'1. Recipient to Complete'!$E:$E,$F$10),0)</f>
        <v>0</v>
      </c>
      <c r="G18" s="93">
        <f>IF($G$10&lt;&gt;"",SUMIFS('1. Recipient to Complete'!$K:$K,'1. Recipient to Complete'!$G:$G,$G$11,'1. Recipient to Complete'!$I:$I,$G$13,'1. Recipient to Complete'!$J:$J,$A18,'1. Recipient to Complete'!$E:$E,$G$10),0)</f>
        <v>0</v>
      </c>
      <c r="H18" s="93">
        <f>IF($H$10&lt;&gt;"",SUMIFS('1. Recipient to Complete'!$K:$K,'1. Recipient to Complete'!$G:$G,$H$11,'1. Recipient to Complete'!$I:$I,$H$13,'1. Recipient to Complete'!$J:$J,$A18,'1. Recipient to Complete'!$E:$E,$H$10),0)</f>
        <v>0</v>
      </c>
      <c r="I18" s="93">
        <f>IF($I$10&lt;&gt;"",SUMIFS('1. Recipient to Complete'!$K:$K,'1. Recipient to Complete'!$G:$G,$I$11,'1. Recipient to Complete'!$I:$I,$I$13,'1. Recipient to Complete'!$J:$J,$A18,'1. Recipient to Complete'!$E:$E,$I$10),0)</f>
        <v>0</v>
      </c>
      <c r="J18" s="94">
        <f t="shared" si="2"/>
        <v>0</v>
      </c>
      <c r="K18" s="16"/>
      <c r="L18" s="40">
        <f>'2.Funding Source to Complete'!D16</f>
        <v>0</v>
      </c>
      <c r="M18" s="137">
        <f>'2.Funding Source to Complete'!G16</f>
        <v>0</v>
      </c>
      <c r="N18" s="137">
        <f>'2.Funding Source to Complete'!H16</f>
        <v>0</v>
      </c>
      <c r="O18" s="137">
        <f>'2.Funding Source to Complete'!I16</f>
        <v>0</v>
      </c>
      <c r="P18" s="137">
        <f>'2.Funding Source to Complete'!J16</f>
        <v>0</v>
      </c>
      <c r="Q18" s="137">
        <f>'2.Funding Source to Complete'!K16</f>
        <v>0</v>
      </c>
      <c r="R18" s="94">
        <f t="shared" si="0"/>
        <v>0</v>
      </c>
      <c r="S18" s="94">
        <f t="shared" si="1"/>
        <v>0</v>
      </c>
      <c r="T18" s="94">
        <f t="shared" si="3"/>
        <v>0</v>
      </c>
      <c r="U18" s="17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s="19" customFormat="1" ht="15" customHeight="1">
      <c r="A19" s="55" t="str">
        <f>IF('1. Recipient to Complete'!V18=0,"",'1. Recipient to Complete'!V18)</f>
        <v/>
      </c>
      <c r="B19" s="54"/>
      <c r="C19" s="138"/>
      <c r="D19" s="93">
        <f>IF($D$10&lt;&gt;"",SUMIFS('1. Recipient to Complete'!$K:$K,'1. Recipient to Complete'!$G:$G,$D$11,'1. Recipient to Complete'!$I:$I,$D$13,'1. Recipient to Complete'!$J:$J,$A19,'1. Recipient to Complete'!$E:$E,$D$10),0)</f>
        <v>0</v>
      </c>
      <c r="E19" s="93">
        <f>IF($E$10&lt;&gt;"",SUMIFS('1. Recipient to Complete'!$K:$K,'1. Recipient to Complete'!$G:$G,$E$11,'1. Recipient to Complete'!$I:$I,$E$13,'1. Recipient to Complete'!$J:$J,$A19,'1. Recipient to Complete'!$E:$E,$E$10),0)</f>
        <v>0</v>
      </c>
      <c r="F19" s="93">
        <f>IF($F$10&lt;&gt;"",SUMIFS('1. Recipient to Complete'!$K:$K,'1. Recipient to Complete'!$G:$G,$F$11,'1. Recipient to Complete'!$I:$I,$F$13,'1. Recipient to Complete'!$J:$J,$A19,'1. Recipient to Complete'!$E:$E,$F$10),0)</f>
        <v>0</v>
      </c>
      <c r="G19" s="93">
        <f>IF($G$10&lt;&gt;"",SUMIFS('1. Recipient to Complete'!$K:$K,'1. Recipient to Complete'!$G:$G,$G$11,'1. Recipient to Complete'!$I:$I,$G$13,'1. Recipient to Complete'!$J:$J,$A19,'1. Recipient to Complete'!$E:$E,$G$10),0)</f>
        <v>0</v>
      </c>
      <c r="H19" s="93">
        <f>IF($H$10&lt;&gt;"",SUMIFS('1. Recipient to Complete'!$K:$K,'1. Recipient to Complete'!$G:$G,$H$11,'1. Recipient to Complete'!$I:$I,$H$13,'1. Recipient to Complete'!$J:$J,$A19,'1. Recipient to Complete'!$E:$E,$H$10),0)</f>
        <v>0</v>
      </c>
      <c r="I19" s="93">
        <f>IF($I$10&lt;&gt;"",SUMIFS('1. Recipient to Complete'!$K:$K,'1. Recipient to Complete'!$G:$G,$I$11,'1. Recipient to Complete'!$I:$I,$I$13,'1. Recipient to Complete'!$J:$J,$A19,'1. Recipient to Complete'!$E:$E,$I$10),0)</f>
        <v>0</v>
      </c>
      <c r="J19" s="94">
        <f t="shared" si="2"/>
        <v>0</v>
      </c>
      <c r="K19" s="16"/>
      <c r="L19" s="40">
        <f>'2.Funding Source to Complete'!D17</f>
        <v>0</v>
      </c>
      <c r="M19" s="137">
        <f>'2.Funding Source to Complete'!G17</f>
        <v>0</v>
      </c>
      <c r="N19" s="137">
        <f>'2.Funding Source to Complete'!H17</f>
        <v>0</v>
      </c>
      <c r="O19" s="137">
        <f>'2.Funding Source to Complete'!I17</f>
        <v>0</v>
      </c>
      <c r="P19" s="137">
        <f>'2.Funding Source to Complete'!J17</f>
        <v>0</v>
      </c>
      <c r="Q19" s="137">
        <f>'2.Funding Source to Complete'!K17</f>
        <v>0</v>
      </c>
      <c r="R19" s="94">
        <f t="shared" si="0"/>
        <v>0</v>
      </c>
      <c r="S19" s="94">
        <f t="shared" si="1"/>
        <v>0</v>
      </c>
      <c r="T19" s="94">
        <f t="shared" si="3"/>
        <v>0</v>
      </c>
      <c r="U19" s="17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s="19" customFormat="1" ht="15" customHeight="1">
      <c r="A20" s="55" t="str">
        <f>IF('1. Recipient to Complete'!V19=0,"",'1. Recipient to Complete'!V19)</f>
        <v/>
      </c>
      <c r="B20" s="54"/>
      <c r="C20" s="138"/>
      <c r="D20" s="93">
        <f>IF($D$10&lt;&gt;"",SUMIFS('1. Recipient to Complete'!$K:$K,'1. Recipient to Complete'!$G:$G,$D$11,'1. Recipient to Complete'!$I:$I,$D$13,'1. Recipient to Complete'!$J:$J,$A20,'1. Recipient to Complete'!$E:$E,$D$10),0)</f>
        <v>0</v>
      </c>
      <c r="E20" s="93">
        <f>IF($E$10&lt;&gt;"",SUMIFS('1. Recipient to Complete'!$K:$K,'1. Recipient to Complete'!$G:$G,$E$11,'1. Recipient to Complete'!$I:$I,$E$13,'1. Recipient to Complete'!$J:$J,$A20,'1. Recipient to Complete'!$E:$E,$E$10),0)</f>
        <v>0</v>
      </c>
      <c r="F20" s="93">
        <f>IF($F$10&lt;&gt;"",SUMIFS('1. Recipient to Complete'!$K:$K,'1. Recipient to Complete'!$G:$G,$F$11,'1. Recipient to Complete'!$I:$I,$F$13,'1. Recipient to Complete'!$J:$J,$A20,'1. Recipient to Complete'!$E:$E,$F$10),0)</f>
        <v>0</v>
      </c>
      <c r="G20" s="93">
        <f>IF($G$10&lt;&gt;"",SUMIFS('1. Recipient to Complete'!$K:$K,'1. Recipient to Complete'!$G:$G,$G$11,'1. Recipient to Complete'!$I:$I,$G$13,'1. Recipient to Complete'!$J:$J,$A20,'1. Recipient to Complete'!$E:$E,$G$10),0)</f>
        <v>0</v>
      </c>
      <c r="H20" s="93">
        <f>IF($H$10&lt;&gt;"",SUMIFS('1. Recipient to Complete'!$K:$K,'1. Recipient to Complete'!$G:$G,$H$11,'1. Recipient to Complete'!$I:$I,$H$13,'1. Recipient to Complete'!$J:$J,$A20,'1. Recipient to Complete'!$E:$E,$H$10),0)</f>
        <v>0</v>
      </c>
      <c r="I20" s="93">
        <f>IF($I$10&lt;&gt;"",SUMIFS('1. Recipient to Complete'!$K:$K,'1. Recipient to Complete'!$G:$G,$I$11,'1. Recipient to Complete'!$I:$I,$I$13,'1. Recipient to Complete'!$J:$J,$A20,'1. Recipient to Complete'!$E:$E,$I$10),0)</f>
        <v>0</v>
      </c>
      <c r="J20" s="94">
        <f t="shared" si="2"/>
        <v>0</v>
      </c>
      <c r="K20" s="16"/>
      <c r="L20" s="40">
        <f>'2.Funding Source to Complete'!D18</f>
        <v>0</v>
      </c>
      <c r="M20" s="137">
        <f>'2.Funding Source to Complete'!G18</f>
        <v>0</v>
      </c>
      <c r="N20" s="137">
        <f>'2.Funding Source to Complete'!H18</f>
        <v>0</v>
      </c>
      <c r="O20" s="137">
        <f>'2.Funding Source to Complete'!I18</f>
        <v>0</v>
      </c>
      <c r="P20" s="137">
        <f>'2.Funding Source to Complete'!J18</f>
        <v>0</v>
      </c>
      <c r="Q20" s="137">
        <f>'2.Funding Source to Complete'!K18</f>
        <v>0</v>
      </c>
      <c r="R20" s="94">
        <f t="shared" si="0"/>
        <v>0</v>
      </c>
      <c r="S20" s="94">
        <f t="shared" si="1"/>
        <v>0</v>
      </c>
      <c r="T20" s="94">
        <f t="shared" si="3"/>
        <v>0</v>
      </c>
      <c r="U20" s="17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s="19" customFormat="1" ht="15" customHeight="1">
      <c r="A21" s="55" t="str">
        <f>IF('1. Recipient to Complete'!V20=0,"",'1. Recipient to Complete'!V20)</f>
        <v/>
      </c>
      <c r="B21" s="54"/>
      <c r="C21" s="138"/>
      <c r="D21" s="93">
        <f>IF($D$10&lt;&gt;"",SUMIFS('1. Recipient to Complete'!$K:$K,'1. Recipient to Complete'!$G:$G,$D$11,'1. Recipient to Complete'!$I:$I,$D$13,'1. Recipient to Complete'!$J:$J,$A21,'1. Recipient to Complete'!$E:$E,$D$10),0)</f>
        <v>0</v>
      </c>
      <c r="E21" s="93">
        <f>IF($E$10&lt;&gt;"",SUMIFS('1. Recipient to Complete'!$K:$K,'1. Recipient to Complete'!$G:$G,$E$11,'1. Recipient to Complete'!$I:$I,$E$13,'1. Recipient to Complete'!$J:$J,$A21,'1. Recipient to Complete'!$E:$E,$E$10),0)</f>
        <v>0</v>
      </c>
      <c r="F21" s="93">
        <f>IF($F$10&lt;&gt;"",SUMIFS('1. Recipient to Complete'!$K:$K,'1. Recipient to Complete'!$G:$G,$F$11,'1. Recipient to Complete'!$I:$I,$F$13,'1. Recipient to Complete'!$J:$J,$A21,'1. Recipient to Complete'!$E:$E,$F$10),0)</f>
        <v>0</v>
      </c>
      <c r="G21" s="93">
        <f>IF($G$10&lt;&gt;"",SUMIFS('1. Recipient to Complete'!$K:$K,'1. Recipient to Complete'!$G:$G,$G$11,'1. Recipient to Complete'!$I:$I,$G$13,'1. Recipient to Complete'!$J:$J,$A21,'1. Recipient to Complete'!$E:$E,$G$10),0)</f>
        <v>0</v>
      </c>
      <c r="H21" s="93">
        <f>IF($H$10&lt;&gt;"",SUMIFS('1. Recipient to Complete'!$K:$K,'1. Recipient to Complete'!$G:$G,$H$11,'1. Recipient to Complete'!$I:$I,$H$13,'1. Recipient to Complete'!$J:$J,$A21,'1. Recipient to Complete'!$E:$E,$H$10),0)</f>
        <v>0</v>
      </c>
      <c r="I21" s="93">
        <f>IF($I$10&lt;&gt;"",SUMIFS('1. Recipient to Complete'!$K:$K,'1. Recipient to Complete'!$G:$G,$I$11,'1. Recipient to Complete'!$I:$I,$I$13,'1. Recipient to Complete'!$J:$J,$A21,'1. Recipient to Complete'!$E:$E,$I$10),0)</f>
        <v>0</v>
      </c>
      <c r="J21" s="94">
        <f t="shared" si="2"/>
        <v>0</v>
      </c>
      <c r="K21" s="16"/>
      <c r="L21" s="40">
        <f>'2.Funding Source to Complete'!D19</f>
        <v>0</v>
      </c>
      <c r="M21" s="137">
        <f>'2.Funding Source to Complete'!G19</f>
        <v>0</v>
      </c>
      <c r="N21" s="137">
        <f>'2.Funding Source to Complete'!H19</f>
        <v>0</v>
      </c>
      <c r="O21" s="137">
        <f>'2.Funding Source to Complete'!I19</f>
        <v>0</v>
      </c>
      <c r="P21" s="137">
        <f>'2.Funding Source to Complete'!J19</f>
        <v>0</v>
      </c>
      <c r="Q21" s="137">
        <f>'2.Funding Source to Complete'!K19</f>
        <v>0</v>
      </c>
      <c r="R21" s="94">
        <f t="shared" si="0"/>
        <v>0</v>
      </c>
      <c r="S21" s="94">
        <f t="shared" si="1"/>
        <v>0</v>
      </c>
      <c r="T21" s="94">
        <f t="shared" si="3"/>
        <v>0</v>
      </c>
      <c r="U21" s="17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s="19" customFormat="1" ht="15" customHeight="1">
      <c r="A22" s="55" t="str">
        <f>IF('1. Recipient to Complete'!V21=0,"",'1. Recipient to Complete'!V21)</f>
        <v/>
      </c>
      <c r="B22" s="54"/>
      <c r="C22" s="138"/>
      <c r="D22" s="93">
        <f>IF($D$10&lt;&gt;"",SUMIFS('1. Recipient to Complete'!$K:$K,'1. Recipient to Complete'!$G:$G,$D$11,'1. Recipient to Complete'!$I:$I,$D$13,'1. Recipient to Complete'!$J:$J,$A22,'1. Recipient to Complete'!$E:$E,$D$10),0)</f>
        <v>0</v>
      </c>
      <c r="E22" s="93">
        <f>IF($E$10&lt;&gt;"",SUMIFS('1. Recipient to Complete'!$K:$K,'1. Recipient to Complete'!$G:$G,$E$11,'1. Recipient to Complete'!$I:$I,$E$13,'1. Recipient to Complete'!$J:$J,$A22,'1. Recipient to Complete'!$E:$E,$E$10),0)</f>
        <v>0</v>
      </c>
      <c r="F22" s="93">
        <f>IF($F$10&lt;&gt;"",SUMIFS('1. Recipient to Complete'!$K:$K,'1. Recipient to Complete'!$G:$G,$F$11,'1. Recipient to Complete'!$I:$I,$F$13,'1. Recipient to Complete'!$J:$J,$A22,'1. Recipient to Complete'!$E:$E,$F$10),0)</f>
        <v>0</v>
      </c>
      <c r="G22" s="93">
        <f>IF($G$10&lt;&gt;"",SUMIFS('1. Recipient to Complete'!$K:$K,'1. Recipient to Complete'!$G:$G,$G$11,'1. Recipient to Complete'!$I:$I,$G$13,'1. Recipient to Complete'!$J:$J,$A22,'1. Recipient to Complete'!$E:$E,$G$10),0)</f>
        <v>0</v>
      </c>
      <c r="H22" s="93">
        <f>IF($H$10&lt;&gt;"",SUMIFS('1. Recipient to Complete'!$K:$K,'1. Recipient to Complete'!$G:$G,$H$11,'1. Recipient to Complete'!$I:$I,$H$13,'1. Recipient to Complete'!$J:$J,$A22,'1. Recipient to Complete'!$E:$E,$H$10),0)</f>
        <v>0</v>
      </c>
      <c r="I22" s="93">
        <f>IF($I$10&lt;&gt;"",SUMIFS('1. Recipient to Complete'!$K:$K,'1. Recipient to Complete'!$G:$G,$I$11,'1. Recipient to Complete'!$I:$I,$I$13,'1. Recipient to Complete'!$J:$J,$A22,'1. Recipient to Complete'!$E:$E,$I$10),0)</f>
        <v>0</v>
      </c>
      <c r="J22" s="94">
        <f t="shared" si="2"/>
        <v>0</v>
      </c>
      <c r="K22" s="16"/>
      <c r="L22" s="40">
        <f>'2.Funding Source to Complete'!D20</f>
        <v>0</v>
      </c>
      <c r="M22" s="137">
        <f>'2.Funding Source to Complete'!G20</f>
        <v>0</v>
      </c>
      <c r="N22" s="137">
        <f>'2.Funding Source to Complete'!H20</f>
        <v>0</v>
      </c>
      <c r="O22" s="137">
        <f>'2.Funding Source to Complete'!I20</f>
        <v>0</v>
      </c>
      <c r="P22" s="137">
        <f>'2.Funding Source to Complete'!J20</f>
        <v>0</v>
      </c>
      <c r="Q22" s="137">
        <f>'2.Funding Source to Complete'!K20</f>
        <v>0</v>
      </c>
      <c r="R22" s="94">
        <f t="shared" si="0"/>
        <v>0</v>
      </c>
      <c r="S22" s="94">
        <f t="shared" si="1"/>
        <v>0</v>
      </c>
      <c r="T22" s="94">
        <f t="shared" si="3"/>
        <v>0</v>
      </c>
      <c r="U22" s="17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s="19" customFormat="1" ht="15" customHeight="1">
      <c r="A23" s="55" t="str">
        <f>IF('1. Recipient to Complete'!V22=0,"",'1. Recipient to Complete'!V22)</f>
        <v/>
      </c>
      <c r="B23" s="54"/>
      <c r="C23" s="138"/>
      <c r="D23" s="93">
        <f>IF($D$10&lt;&gt;"",SUMIFS('1. Recipient to Complete'!$K:$K,'1. Recipient to Complete'!$G:$G,$D$11,'1. Recipient to Complete'!$I:$I,$D$13,'1. Recipient to Complete'!$J:$J,$A23,'1. Recipient to Complete'!$E:$E,$D$10),0)</f>
        <v>0</v>
      </c>
      <c r="E23" s="93">
        <f>IF($E$10&lt;&gt;"",SUMIFS('1. Recipient to Complete'!$K:$K,'1. Recipient to Complete'!$G:$G,$E$11,'1. Recipient to Complete'!$I:$I,$E$13,'1. Recipient to Complete'!$J:$J,$A23,'1. Recipient to Complete'!$E:$E,$E$10),0)</f>
        <v>0</v>
      </c>
      <c r="F23" s="93">
        <f>IF($F$10&lt;&gt;"",SUMIFS('1. Recipient to Complete'!$K:$K,'1. Recipient to Complete'!$G:$G,$F$11,'1. Recipient to Complete'!$I:$I,$F$13,'1. Recipient to Complete'!$J:$J,$A23,'1. Recipient to Complete'!$E:$E,$F$10),0)</f>
        <v>0</v>
      </c>
      <c r="G23" s="93">
        <f>IF($G$10&lt;&gt;"",SUMIFS('1. Recipient to Complete'!$K:$K,'1. Recipient to Complete'!$G:$G,$G$11,'1. Recipient to Complete'!$I:$I,$G$13,'1. Recipient to Complete'!$J:$J,$A23,'1. Recipient to Complete'!$E:$E,$G$10),0)</f>
        <v>0</v>
      </c>
      <c r="H23" s="93">
        <f>IF($H$10&lt;&gt;"",SUMIFS('1. Recipient to Complete'!$K:$K,'1. Recipient to Complete'!$G:$G,$H$11,'1. Recipient to Complete'!$I:$I,$H$13,'1. Recipient to Complete'!$J:$J,$A23,'1. Recipient to Complete'!$E:$E,$H$10),0)</f>
        <v>0</v>
      </c>
      <c r="I23" s="93">
        <f>IF($I$10&lt;&gt;"",SUMIFS('1. Recipient to Complete'!$K:$K,'1. Recipient to Complete'!$G:$G,$I$11,'1. Recipient to Complete'!$I:$I,$I$13,'1. Recipient to Complete'!$J:$J,$A23,'1. Recipient to Complete'!$E:$E,$I$10),0)</f>
        <v>0</v>
      </c>
      <c r="J23" s="94">
        <f t="shared" si="2"/>
        <v>0</v>
      </c>
      <c r="K23" s="16"/>
      <c r="L23" s="40">
        <f>'2.Funding Source to Complete'!D21</f>
        <v>0</v>
      </c>
      <c r="M23" s="137">
        <f>'2.Funding Source to Complete'!G21</f>
        <v>0</v>
      </c>
      <c r="N23" s="137">
        <f>'2.Funding Source to Complete'!H21</f>
        <v>0</v>
      </c>
      <c r="O23" s="137">
        <f>'2.Funding Source to Complete'!I21</f>
        <v>0</v>
      </c>
      <c r="P23" s="137">
        <f>'2.Funding Source to Complete'!J21</f>
        <v>0</v>
      </c>
      <c r="Q23" s="137">
        <f>'2.Funding Source to Complete'!K21</f>
        <v>0</v>
      </c>
      <c r="R23" s="94">
        <f t="shared" si="0"/>
        <v>0</v>
      </c>
      <c r="S23" s="94">
        <f t="shared" si="1"/>
        <v>0</v>
      </c>
      <c r="T23" s="94">
        <f t="shared" si="3"/>
        <v>0</v>
      </c>
      <c r="U23" s="17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s="19" customFormat="1" ht="15" customHeight="1">
      <c r="A24" s="55" t="str">
        <f>IF('1. Recipient to Complete'!V23=0,"",'1. Recipient to Complete'!V23)</f>
        <v/>
      </c>
      <c r="B24" s="54"/>
      <c r="C24" s="138"/>
      <c r="D24" s="93">
        <f>IF($D$10&lt;&gt;"",SUMIFS('1. Recipient to Complete'!$K:$K,'1. Recipient to Complete'!$G:$G,$D$11,'1. Recipient to Complete'!$I:$I,$D$13,'1. Recipient to Complete'!$J:$J,$A24,'1. Recipient to Complete'!$E:$E,$D$10),0)</f>
        <v>0</v>
      </c>
      <c r="E24" s="93">
        <f>IF($E$10&lt;&gt;"",SUMIFS('1. Recipient to Complete'!$K:$K,'1. Recipient to Complete'!$G:$G,$E$11,'1. Recipient to Complete'!$I:$I,$E$13,'1. Recipient to Complete'!$J:$J,$A24,'1. Recipient to Complete'!$E:$E,$E$10),0)</f>
        <v>0</v>
      </c>
      <c r="F24" s="93">
        <f>IF($F$10&lt;&gt;"",SUMIFS('1. Recipient to Complete'!$K:$K,'1. Recipient to Complete'!$G:$G,$F$11,'1. Recipient to Complete'!$I:$I,$F$13,'1. Recipient to Complete'!$J:$J,$A24,'1. Recipient to Complete'!$E:$E,$F$10),0)</f>
        <v>0</v>
      </c>
      <c r="G24" s="93">
        <f>IF($G$10&lt;&gt;"",SUMIFS('1. Recipient to Complete'!$K:$K,'1. Recipient to Complete'!$G:$G,$G$11,'1. Recipient to Complete'!$I:$I,$G$13,'1. Recipient to Complete'!$J:$J,$A24,'1. Recipient to Complete'!$E:$E,$G$10),0)</f>
        <v>0</v>
      </c>
      <c r="H24" s="93">
        <f>IF($H$10&lt;&gt;"",SUMIFS('1. Recipient to Complete'!$K:$K,'1. Recipient to Complete'!$G:$G,$H$11,'1. Recipient to Complete'!$I:$I,$H$13,'1. Recipient to Complete'!$J:$J,$A24,'1. Recipient to Complete'!$E:$E,$H$10),0)</f>
        <v>0</v>
      </c>
      <c r="I24" s="93">
        <f>IF($I$10&lt;&gt;"",SUMIFS('1. Recipient to Complete'!$K:$K,'1. Recipient to Complete'!$G:$G,$I$11,'1. Recipient to Complete'!$I:$I,$I$13,'1. Recipient to Complete'!$J:$J,$A24,'1. Recipient to Complete'!$E:$E,$I$10),0)</f>
        <v>0</v>
      </c>
      <c r="J24" s="94">
        <f t="shared" si="2"/>
        <v>0</v>
      </c>
      <c r="K24" s="16"/>
      <c r="L24" s="40">
        <f>'2.Funding Source to Complete'!D22</f>
        <v>0</v>
      </c>
      <c r="M24" s="137">
        <f>'2.Funding Source to Complete'!G22</f>
        <v>0</v>
      </c>
      <c r="N24" s="137">
        <f>'2.Funding Source to Complete'!H22</f>
        <v>0</v>
      </c>
      <c r="O24" s="137">
        <f>'2.Funding Source to Complete'!I22</f>
        <v>0</v>
      </c>
      <c r="P24" s="137">
        <f>'2.Funding Source to Complete'!J22</f>
        <v>0</v>
      </c>
      <c r="Q24" s="137">
        <f>'2.Funding Source to Complete'!K22</f>
        <v>0</v>
      </c>
      <c r="R24" s="94">
        <f t="shared" si="0"/>
        <v>0</v>
      </c>
      <c r="S24" s="94">
        <f t="shared" si="1"/>
        <v>0</v>
      </c>
      <c r="T24" s="94">
        <f t="shared" si="3"/>
        <v>0</v>
      </c>
      <c r="U24" s="17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s="19" customFormat="1" ht="15" customHeight="1">
      <c r="A25" s="55" t="str">
        <f>IF('1. Recipient to Complete'!V24=0,"",'1. Recipient to Complete'!V24)</f>
        <v/>
      </c>
      <c r="B25" s="54"/>
      <c r="C25" s="138"/>
      <c r="D25" s="93">
        <f>IF($D$10&lt;&gt;"",SUMIFS('1. Recipient to Complete'!$K:$K,'1. Recipient to Complete'!$G:$G,$D$11,'1. Recipient to Complete'!$I:$I,$D$13,'1. Recipient to Complete'!$J:$J,$A25,'1. Recipient to Complete'!$E:$E,$D$10),0)</f>
        <v>0</v>
      </c>
      <c r="E25" s="93">
        <f>IF($E$10&lt;&gt;"",SUMIFS('1. Recipient to Complete'!$K:$K,'1. Recipient to Complete'!$G:$G,$E$11,'1. Recipient to Complete'!$I:$I,$E$13,'1. Recipient to Complete'!$J:$J,$A25,'1. Recipient to Complete'!$E:$E,$E$10),0)</f>
        <v>0</v>
      </c>
      <c r="F25" s="93">
        <f>IF($F$10&lt;&gt;"",SUMIFS('1. Recipient to Complete'!$K:$K,'1. Recipient to Complete'!$G:$G,$F$11,'1. Recipient to Complete'!$I:$I,$F$13,'1. Recipient to Complete'!$J:$J,$A25,'1. Recipient to Complete'!$E:$E,$F$10),0)</f>
        <v>0</v>
      </c>
      <c r="G25" s="93">
        <f>IF($G$10&lt;&gt;"",SUMIFS('1. Recipient to Complete'!$K:$K,'1. Recipient to Complete'!$G:$G,$G$11,'1. Recipient to Complete'!$I:$I,$G$13,'1. Recipient to Complete'!$J:$J,$A25,'1. Recipient to Complete'!$E:$E,$G$10),0)</f>
        <v>0</v>
      </c>
      <c r="H25" s="93">
        <f>IF($H$10&lt;&gt;"",SUMIFS('1. Recipient to Complete'!$K:$K,'1. Recipient to Complete'!$G:$G,$H$11,'1. Recipient to Complete'!$I:$I,$H$13,'1. Recipient to Complete'!$J:$J,$A25,'1. Recipient to Complete'!$E:$E,$H$10),0)</f>
        <v>0</v>
      </c>
      <c r="I25" s="93">
        <f>IF($I$10&lt;&gt;"",SUMIFS('1. Recipient to Complete'!$K:$K,'1. Recipient to Complete'!$G:$G,$I$11,'1. Recipient to Complete'!$I:$I,$I$13,'1. Recipient to Complete'!$J:$J,$A25,'1. Recipient to Complete'!$E:$E,$I$10),0)</f>
        <v>0</v>
      </c>
      <c r="J25" s="94">
        <f t="shared" si="2"/>
        <v>0</v>
      </c>
      <c r="K25" s="16"/>
      <c r="L25" s="40">
        <f>'2.Funding Source to Complete'!D23</f>
        <v>0</v>
      </c>
      <c r="M25" s="137">
        <f>'2.Funding Source to Complete'!G23</f>
        <v>0</v>
      </c>
      <c r="N25" s="137">
        <f>'2.Funding Source to Complete'!H23</f>
        <v>0</v>
      </c>
      <c r="O25" s="137">
        <f>'2.Funding Source to Complete'!I23</f>
        <v>0</v>
      </c>
      <c r="P25" s="137">
        <f>'2.Funding Source to Complete'!J23</f>
        <v>0</v>
      </c>
      <c r="Q25" s="137">
        <f>'2.Funding Source to Complete'!K23</f>
        <v>0</v>
      </c>
      <c r="R25" s="94">
        <f t="shared" si="0"/>
        <v>0</v>
      </c>
      <c r="S25" s="94">
        <f t="shared" si="1"/>
        <v>0</v>
      </c>
      <c r="T25" s="94">
        <f t="shared" si="3"/>
        <v>0</v>
      </c>
      <c r="U25" s="17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s="19" customFormat="1" ht="15" customHeight="1">
      <c r="A26" s="55" t="str">
        <f>IF('1. Recipient to Complete'!V25=0,"",'1. Recipient to Complete'!V25)</f>
        <v/>
      </c>
      <c r="B26" s="54"/>
      <c r="C26" s="138"/>
      <c r="D26" s="93">
        <f>IF($D$10&lt;&gt;"",SUMIFS('1. Recipient to Complete'!$K:$K,'1. Recipient to Complete'!$G:$G,$D$11,'1. Recipient to Complete'!$I:$I,$D$13,'1. Recipient to Complete'!$J:$J,$A26,'1. Recipient to Complete'!$E:$E,$D$10),0)</f>
        <v>0</v>
      </c>
      <c r="E26" s="93">
        <f>IF($E$10&lt;&gt;"",SUMIFS('1. Recipient to Complete'!$K:$K,'1. Recipient to Complete'!$G:$G,$E$11,'1. Recipient to Complete'!$I:$I,$E$13,'1. Recipient to Complete'!$J:$J,$A26,'1. Recipient to Complete'!$E:$E,$E$10),0)</f>
        <v>0</v>
      </c>
      <c r="F26" s="93">
        <f>IF($F$10&lt;&gt;"",SUMIFS('1. Recipient to Complete'!$K:$K,'1. Recipient to Complete'!$G:$G,$F$11,'1. Recipient to Complete'!$I:$I,$F$13,'1. Recipient to Complete'!$J:$J,$A26,'1. Recipient to Complete'!$E:$E,$F$10),0)</f>
        <v>0</v>
      </c>
      <c r="G26" s="93">
        <f>IF($G$10&lt;&gt;"",SUMIFS('1. Recipient to Complete'!$K:$K,'1. Recipient to Complete'!$G:$G,$G$11,'1. Recipient to Complete'!$I:$I,$G$13,'1. Recipient to Complete'!$J:$J,$A26,'1. Recipient to Complete'!$E:$E,$G$10),0)</f>
        <v>0</v>
      </c>
      <c r="H26" s="93">
        <f>IF($H$10&lt;&gt;"",SUMIFS('1. Recipient to Complete'!$K:$K,'1. Recipient to Complete'!$G:$G,$H$11,'1. Recipient to Complete'!$I:$I,$H$13,'1. Recipient to Complete'!$J:$J,$A26,'1. Recipient to Complete'!$E:$E,$H$10),0)</f>
        <v>0</v>
      </c>
      <c r="I26" s="93">
        <f>IF($I$10&lt;&gt;"",SUMIFS('1. Recipient to Complete'!$K:$K,'1. Recipient to Complete'!$G:$G,$I$11,'1. Recipient to Complete'!$I:$I,$I$13,'1. Recipient to Complete'!$J:$J,$A26,'1. Recipient to Complete'!$E:$E,$I$10),0)</f>
        <v>0</v>
      </c>
      <c r="J26" s="94">
        <f t="shared" si="2"/>
        <v>0</v>
      </c>
      <c r="K26" s="16"/>
      <c r="L26" s="40">
        <f>'2.Funding Source to Complete'!D24</f>
        <v>0</v>
      </c>
      <c r="M26" s="137">
        <f>'2.Funding Source to Complete'!G24</f>
        <v>0</v>
      </c>
      <c r="N26" s="137">
        <f>'2.Funding Source to Complete'!H24</f>
        <v>0</v>
      </c>
      <c r="O26" s="137">
        <f>'2.Funding Source to Complete'!I24</f>
        <v>0</v>
      </c>
      <c r="P26" s="137">
        <f>'2.Funding Source to Complete'!J24</f>
        <v>0</v>
      </c>
      <c r="Q26" s="137">
        <f>'2.Funding Source to Complete'!K24</f>
        <v>0</v>
      </c>
      <c r="R26" s="94">
        <f t="shared" si="0"/>
        <v>0</v>
      </c>
      <c r="S26" s="94">
        <f t="shared" si="1"/>
        <v>0</v>
      </c>
      <c r="T26" s="94">
        <f t="shared" si="3"/>
        <v>0</v>
      </c>
      <c r="U26" s="17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s="19" customFormat="1" ht="15" customHeight="1" thickBot="1">
      <c r="A27" s="74" t="str">
        <f>IF('1. Recipient to Complete'!V26=0,"",'1. Recipient to Complete'!V26)</f>
        <v/>
      </c>
      <c r="B27" s="75"/>
      <c r="C27" s="139"/>
      <c r="D27" s="235">
        <f>IF($D$10&lt;&gt;"",SUMIFS('1. Recipient to Complete'!$K:$K,'1. Recipient to Complete'!$G:$G,$D$11,'1. Recipient to Complete'!$I:$I,$D$13,'1. Recipient to Complete'!$J:$J,$A27,'1. Recipient to Complete'!$E:$E,$D$10),0)</f>
        <v>0</v>
      </c>
      <c r="E27" s="234">
        <f>IF($E$10&lt;&gt;"",SUMIFS('1. Recipient to Complete'!$K:$K,'1. Recipient to Complete'!$G:$G,$E$11,'1. Recipient to Complete'!$I:$I,$E$13,'1. Recipient to Complete'!$J:$J,$A27,'1. Recipient to Complete'!$E:$E,$E$10),0)</f>
        <v>0</v>
      </c>
      <c r="F27" s="234">
        <f>IF($F$10&lt;&gt;"",SUMIFS('1. Recipient to Complete'!$K:$K,'1. Recipient to Complete'!$G:$G,$F$11,'1. Recipient to Complete'!$I:$I,$F$13,'1. Recipient to Complete'!$J:$J,$A27,'1. Recipient to Complete'!$E:$E,$F$10),0)</f>
        <v>0</v>
      </c>
      <c r="G27" s="234">
        <f>IF($G$10&lt;&gt;"",SUMIFS('1. Recipient to Complete'!$K:$K,'1. Recipient to Complete'!$G:$G,$G$11,'1. Recipient to Complete'!$I:$I,$G$13,'1. Recipient to Complete'!$J:$J,$A27,'1. Recipient to Complete'!$E:$E,$G$10),0)</f>
        <v>0</v>
      </c>
      <c r="H27" s="234">
        <f>IF($H$10&lt;&gt;"",SUMIFS('1. Recipient to Complete'!$K:$K,'1. Recipient to Complete'!$G:$G,$H$11,'1. Recipient to Complete'!$I:$I,$H$13,'1. Recipient to Complete'!$J:$J,$A27,'1. Recipient to Complete'!$E:$E,$H$10),0)</f>
        <v>0</v>
      </c>
      <c r="I27" s="79">
        <f>IF($I$10&lt;&gt;"",SUMIFS('1. Recipient to Complete'!$K:$K,'1. Recipient to Complete'!$G:$G,$I$11,'1. Recipient to Complete'!$I:$I,$I$13,'1. Recipient to Complete'!$J:$J,$A27,'1. Recipient to Complete'!$E:$E,$I$10),0)</f>
        <v>0</v>
      </c>
      <c r="J27" s="95">
        <f t="shared" si="2"/>
        <v>0</v>
      </c>
      <c r="K27" s="20"/>
      <c r="L27" s="41">
        <f>'2.Funding Source to Complete'!D25</f>
        <v>0</v>
      </c>
      <c r="M27" s="140">
        <f>'2.Funding Source to Complete'!G25</f>
        <v>0</v>
      </c>
      <c r="N27" s="140">
        <f>'2.Funding Source to Complete'!H25</f>
        <v>0</v>
      </c>
      <c r="O27" s="140">
        <f>'2.Funding Source to Complete'!I25</f>
        <v>0</v>
      </c>
      <c r="P27" s="140">
        <f>'2.Funding Source to Complete'!J25</f>
        <v>0</v>
      </c>
      <c r="Q27" s="140">
        <f>'2.Funding Source to Complete'!K25</f>
        <v>0</v>
      </c>
      <c r="R27" s="95">
        <f t="shared" si="0"/>
        <v>0</v>
      </c>
      <c r="S27" s="95">
        <f t="shared" si="1"/>
        <v>0</v>
      </c>
      <c r="T27" s="95">
        <f t="shared" si="3"/>
        <v>0</v>
      </c>
      <c r="U27" s="17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s="21" customFormat="1" ht="15" customHeight="1" thickBot="1">
      <c r="B28" s="22" t="s">
        <v>1</v>
      </c>
      <c r="C28" s="52">
        <f t="shared" ref="C28:I28" si="4">SUM(C15:C27)</f>
        <v>0</v>
      </c>
      <c r="D28" s="23">
        <f t="shared" si="4"/>
        <v>0</v>
      </c>
      <c r="E28" s="23">
        <f t="shared" si="4"/>
        <v>0</v>
      </c>
      <c r="F28" s="23">
        <f t="shared" si="4"/>
        <v>0</v>
      </c>
      <c r="G28" s="23">
        <f t="shared" si="4"/>
        <v>0</v>
      </c>
      <c r="H28" s="23">
        <f t="shared" si="4"/>
        <v>0</v>
      </c>
      <c r="I28" s="52">
        <f t="shared" si="4"/>
        <v>0</v>
      </c>
      <c r="J28" s="24">
        <f t="shared" ref="J28" si="5">SUM(J15:J27)</f>
        <v>0</v>
      </c>
      <c r="K28" s="25"/>
      <c r="L28" s="23">
        <f>SUM(L15:L27)</f>
        <v>0</v>
      </c>
      <c r="M28" s="23">
        <f>SUM(M15:M27)</f>
        <v>0</v>
      </c>
      <c r="N28" s="23">
        <f t="shared" ref="N28:Q28" si="6">SUM(N15:N27)</f>
        <v>0</v>
      </c>
      <c r="O28" s="23">
        <f t="shared" si="6"/>
        <v>0</v>
      </c>
      <c r="P28" s="23">
        <f t="shared" si="6"/>
        <v>0</v>
      </c>
      <c r="Q28" s="23">
        <f t="shared" si="6"/>
        <v>0</v>
      </c>
      <c r="R28" s="24">
        <f>SUM(R15:R27)</f>
        <v>0</v>
      </c>
      <c r="S28" s="24">
        <f>SUM(S15:S27)</f>
        <v>0</v>
      </c>
      <c r="T28" s="24">
        <f>SUM(T15:T27)</f>
        <v>0</v>
      </c>
      <c r="U28" s="26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4.25" customHeight="1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0"/>
      <c r="P29" s="1"/>
      <c r="Q29" s="1"/>
      <c r="R29" s="44" t="s">
        <v>13</v>
      </c>
    </row>
    <row r="30" spans="1:57" ht="29.25" customHeight="1" thickBot="1">
      <c r="A30" s="30" t="s">
        <v>355</v>
      </c>
      <c r="B30" s="31"/>
      <c r="C30" s="31"/>
      <c r="D30" s="31"/>
      <c r="E30" s="31"/>
      <c r="F30" s="31"/>
      <c r="G30" s="31"/>
      <c r="H30" s="31"/>
      <c r="I30" s="31"/>
      <c r="J30" s="32"/>
      <c r="K30" s="1"/>
      <c r="L30" s="1"/>
      <c r="M30" s="1"/>
      <c r="N30" s="1"/>
      <c r="O30" s="1"/>
      <c r="P30" s="1"/>
      <c r="Q30" s="1"/>
      <c r="R30" s="29"/>
    </row>
    <row r="31" spans="1:57" s="19" customFormat="1" ht="12" customHeight="1">
      <c r="A31" s="111" t="str">
        <f>C11</f>
        <v>SpeedChart</v>
      </c>
      <c r="B31" s="106"/>
      <c r="C31" s="106"/>
      <c r="D31" s="275" t="str">
        <f t="shared" ref="D31:I33" si="7">IF(L11=0," ",L11)</f>
        <v xml:space="preserve"> </v>
      </c>
      <c r="E31" s="276" t="str">
        <f t="shared" si="7"/>
        <v/>
      </c>
      <c r="F31" s="276" t="str">
        <f t="shared" si="7"/>
        <v/>
      </c>
      <c r="G31" s="276" t="str">
        <f t="shared" si="7"/>
        <v/>
      </c>
      <c r="H31" s="276" t="str">
        <f t="shared" si="7"/>
        <v/>
      </c>
      <c r="I31" s="276" t="str">
        <f t="shared" si="7"/>
        <v/>
      </c>
      <c r="J31" s="70" t="str">
        <f>I11</f>
        <v/>
      </c>
      <c r="K31" s="17"/>
      <c r="L31" s="17"/>
      <c r="M31" s="125"/>
      <c r="N31" s="125"/>
      <c r="O31" s="125"/>
      <c r="P31" s="125"/>
      <c r="Q31" s="125"/>
      <c r="R31" s="29"/>
      <c r="S31" s="125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s="19" customFormat="1" ht="30" customHeight="1" thickBot="1">
      <c r="A32" s="111" t="str">
        <f>C12</f>
        <v>Budget name</v>
      </c>
      <c r="B32" s="106"/>
      <c r="C32" s="144"/>
      <c r="D32" s="145" t="str">
        <f t="shared" si="7"/>
        <v/>
      </c>
      <c r="E32" s="146" t="str">
        <f t="shared" si="7"/>
        <v/>
      </c>
      <c r="F32" s="146" t="str">
        <f t="shared" si="7"/>
        <v/>
      </c>
      <c r="G32" s="146" t="str">
        <f t="shared" si="7"/>
        <v/>
      </c>
      <c r="H32" s="146" t="str">
        <f t="shared" si="7"/>
        <v/>
      </c>
      <c r="I32" s="221" t="str">
        <f t="shared" si="7"/>
        <v/>
      </c>
      <c r="J32" s="71" t="s">
        <v>310</v>
      </c>
      <c r="K32" s="17"/>
      <c r="L32" s="125"/>
      <c r="M32" s="125"/>
      <c r="N32" s="125"/>
      <c r="O32" s="125"/>
      <c r="P32" s="125"/>
      <c r="Q32" s="125"/>
      <c r="R32" s="125"/>
      <c r="S32" s="121"/>
      <c r="T32" s="125"/>
      <c r="U32" s="17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s="19" customFormat="1" ht="12.75" customHeight="1" thickBot="1">
      <c r="A33" s="112" t="str">
        <f>C13</f>
        <v>Chartfield1</v>
      </c>
      <c r="B33" s="107"/>
      <c r="C33" s="107"/>
      <c r="D33" s="109" t="str">
        <f t="shared" si="7"/>
        <v xml:space="preserve"> </v>
      </c>
      <c r="E33" s="108" t="str">
        <f t="shared" si="7"/>
        <v/>
      </c>
      <c r="F33" s="108" t="str">
        <f t="shared" si="7"/>
        <v/>
      </c>
      <c r="G33" s="108" t="str">
        <f t="shared" si="7"/>
        <v/>
      </c>
      <c r="H33" s="108" t="str">
        <f t="shared" si="7"/>
        <v/>
      </c>
      <c r="I33" s="108" t="str">
        <f t="shared" si="7"/>
        <v/>
      </c>
      <c r="J33" s="72" t="str">
        <f>I13</f>
        <v/>
      </c>
      <c r="K33" s="17"/>
      <c r="L33" s="125"/>
      <c r="M33" s="123"/>
      <c r="N33" s="149"/>
      <c r="O33" s="149"/>
      <c r="P33" s="149"/>
      <c r="Q33" s="149"/>
      <c r="R33" s="150"/>
      <c r="S33" s="34"/>
      <c r="T33" s="125"/>
      <c r="U33" s="17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s="19" customFormat="1" ht="15" customHeight="1">
      <c r="A34" s="113" t="str">
        <f>IF(A15&lt;&gt;"",A15," ")</f>
        <v xml:space="preserve"> </v>
      </c>
      <c r="B34" s="105"/>
      <c r="C34" s="105"/>
      <c r="D34" s="110">
        <f>IF(D$31="","",-(SUMIFS('1. Recipient to Complete'!$K:$K,'1. Recipient to Complete'!$G:$G,D$31,'1. Recipient to Complete'!$I:$I,D$33,'1. Recipient to Complete'!$J:$J,$A15))+L15)</f>
        <v>0</v>
      </c>
      <c r="E34" s="236" t="str">
        <f>IF(E$31="","",-(SUMIFS('1. Recipient to Complete'!$K:$K,'1. Recipient to Complete'!$G:$G,E$31,'1. Recipient to Complete'!$I:$I,E$33,'1. Recipient to Complete'!$J:$J,$A15))+M15)</f>
        <v/>
      </c>
      <c r="F34" s="101" t="str">
        <f>IF(F$31="","",-(SUMIFS('1. Recipient to Complete'!$K:$K,'1. Recipient to Complete'!$G:$G,F$31,'1. Recipient to Complete'!$I:$I,F$33,'1. Recipient to Complete'!$J:$J,$A15))+N15)</f>
        <v/>
      </c>
      <c r="G34" s="101" t="str">
        <f>IF(G$31="","",-(SUMIFS('1. Recipient to Complete'!$K:$K,'1. Recipient to Complete'!$G:$G,G$31,'1. Recipient to Complete'!$I:$I,G$33,'1. Recipient to Complete'!$J:$J,$A15))+O15)</f>
        <v/>
      </c>
      <c r="H34" s="101" t="str">
        <f>IF(H$31="","",-(SUMIFS('1. Recipient to Complete'!$K:$K,'1. Recipient to Complete'!$G:$G,H$31,'1. Recipient to Complete'!$I:$I,H$33,'1. Recipient to Complete'!$J:$J,$A15))+P15)</f>
        <v/>
      </c>
      <c r="I34" s="101" t="str">
        <f>IF(I$31="","",-(SUMIFS('1. Recipient to Complete'!$K:$K,'1. Recipient to Complete'!$G:$G,I$31,'1. Recipient to Complete'!$I:$I,I$33,'1. Recipient to Complete'!$J:$J,$A15))+Q15)</f>
        <v/>
      </c>
      <c r="J34" s="33">
        <f t="shared" ref="J34:J46" si="8">SUM(D34:I34)</f>
        <v>0</v>
      </c>
      <c r="K34" s="17"/>
      <c r="L34" s="125"/>
      <c r="M34" s="124"/>
      <c r="N34" s="34"/>
      <c r="O34" s="34"/>
      <c r="P34" s="34"/>
      <c r="Q34" s="148" t="str">
        <f>'2.Funding Source to Complete'!H4</f>
        <v>TOTAL EXPENSE:</v>
      </c>
      <c r="R34" s="151">
        <f>J28</f>
        <v>0</v>
      </c>
      <c r="S34" s="34"/>
      <c r="T34" s="125"/>
      <c r="U34" s="17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s="19" customFormat="1" ht="15" customHeight="1">
      <c r="A35" s="104" t="str">
        <f t="shared" ref="A35:A46" si="9">IF(A16&lt;&gt;"",A16," ")</f>
        <v xml:space="preserve"> </v>
      </c>
      <c r="B35" s="103"/>
      <c r="C35" s="103"/>
      <c r="D35" s="110">
        <f>IF(D$31="","",-(SUMIFS('1. Recipient to Complete'!$K:$K,'1. Recipient to Complete'!$G:$G,D$31,'1. Recipient to Complete'!$I:$I,D$33,'1. Recipient to Complete'!$J:$J,$A16))+L16)</f>
        <v>0</v>
      </c>
      <c r="E35" s="236" t="str">
        <f>IF(E$31="","",-(SUMIFS('1. Recipient to Complete'!$K:$K,'1. Recipient to Complete'!$G:$G,E$31,'1. Recipient to Complete'!$I:$I,E$33,'1. Recipient to Complete'!$J:$J,$A16))+M16)</f>
        <v/>
      </c>
      <c r="F35" s="101" t="str">
        <f>IF(F$31="","",-(SUMIFS('1. Recipient to Complete'!$K:$K,'1. Recipient to Complete'!$G:$G,F$31,'1. Recipient to Complete'!$I:$I,F$33,'1. Recipient to Complete'!$J:$J,$A16))+N16)</f>
        <v/>
      </c>
      <c r="G35" s="101" t="str">
        <f>IF(G$31="","",-(SUMIFS('1. Recipient to Complete'!$K:$K,'1. Recipient to Complete'!$G:$G,G$31,'1. Recipient to Complete'!$I:$I,G$33,'1. Recipient to Complete'!$J:$J,$A16))+O16)</f>
        <v/>
      </c>
      <c r="H35" s="101" t="str">
        <f>IF(H$31="","",-(SUMIFS('1. Recipient to Complete'!$K:$K,'1. Recipient to Complete'!$G:$G,H$31,'1. Recipient to Complete'!$I:$I,H$33,'1. Recipient to Complete'!$J:$J,$A16))+P16)</f>
        <v/>
      </c>
      <c r="I35" s="101" t="str">
        <f>IF(I$31="","",-(SUMIFS('1. Recipient to Complete'!$K:$K,'1. Recipient to Complete'!$G:$G,I$31,'1. Recipient to Complete'!$I:$I,I$33,'1. Recipient to Complete'!$J:$J,$A16))+Q16)</f>
        <v/>
      </c>
      <c r="J35" s="33">
        <f t="shared" si="8"/>
        <v>0</v>
      </c>
      <c r="K35" s="17"/>
      <c r="L35" s="125"/>
      <c r="M35" s="124"/>
      <c r="N35" s="34"/>
      <c r="O35" s="34"/>
      <c r="P35" s="34"/>
      <c r="Q35" s="37" t="str">
        <f>'2.Funding Source to Complete'!H7</f>
        <v>TOTAL FUNDING:</v>
      </c>
      <c r="R35" s="151">
        <f>R28</f>
        <v>0</v>
      </c>
      <c r="S35" s="34"/>
      <c r="T35" s="125"/>
      <c r="U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</row>
    <row r="36" spans="1:57" s="19" customFormat="1" ht="15" customHeight="1">
      <c r="A36" s="104" t="str">
        <f t="shared" si="9"/>
        <v xml:space="preserve"> </v>
      </c>
      <c r="B36" s="103"/>
      <c r="C36" s="103"/>
      <c r="D36" s="110">
        <f>IF(D$31="","",-(SUMIFS('1. Recipient to Complete'!$K:$K,'1. Recipient to Complete'!$G:$G,D$31,'1. Recipient to Complete'!$I:$I,D$33,'1. Recipient to Complete'!$J:$J,$A17))+L17)</f>
        <v>0</v>
      </c>
      <c r="E36" s="236" t="str">
        <f>IF(E$31="","",-(SUMIFS('1. Recipient to Complete'!$K:$K,'1. Recipient to Complete'!$G:$G,E$31,'1. Recipient to Complete'!$I:$I,E$33,'1. Recipient to Complete'!$J:$J,$A17))+M17)</f>
        <v/>
      </c>
      <c r="F36" s="101" t="str">
        <f>IF(F$31="","",-(SUMIFS('1. Recipient to Complete'!$K:$K,'1. Recipient to Complete'!$G:$G,F$31,'1. Recipient to Complete'!$I:$I,F$33,'1. Recipient to Complete'!$J:$J,$A17))+N17)</f>
        <v/>
      </c>
      <c r="G36" s="101" t="str">
        <f>IF(G$31="","",-(SUMIFS('1. Recipient to Complete'!$K:$K,'1. Recipient to Complete'!$G:$G,G$31,'1. Recipient to Complete'!$I:$I,G$33,'1. Recipient to Complete'!$J:$J,$A17))+O17)</f>
        <v/>
      </c>
      <c r="H36" s="101" t="str">
        <f>IF(H$31="","",-(SUMIFS('1. Recipient to Complete'!$K:$K,'1. Recipient to Complete'!$G:$G,H$31,'1. Recipient to Complete'!$I:$I,H$33,'1. Recipient to Complete'!$J:$J,$A17))+P17)</f>
        <v/>
      </c>
      <c r="I36" s="101" t="str">
        <f>IF(I$31="","",-(SUMIFS('1. Recipient to Complete'!$K:$K,'1. Recipient to Complete'!$G:$G,I$31,'1. Recipient to Complete'!$I:$I,I$33,'1. Recipient to Complete'!$J:$J,$A17))+Q17)</f>
        <v/>
      </c>
      <c r="J36" s="33">
        <f t="shared" si="8"/>
        <v>0</v>
      </c>
      <c r="K36" s="17"/>
      <c r="L36" s="125"/>
      <c r="M36" s="35"/>
      <c r="N36" s="34"/>
      <c r="O36" s="34"/>
      <c r="P36" s="34"/>
      <c r="Q36" s="148" t="str">
        <f>'2.Funding Source to Complete'!H8</f>
        <v>EXPENSES TO BE COVERED BY RECIPIENT:</v>
      </c>
      <c r="R36" s="151">
        <f>S28</f>
        <v>0</v>
      </c>
      <c r="S36" s="36"/>
      <c r="T36" s="125"/>
      <c r="U36" s="17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</row>
    <row r="37" spans="1:57" s="19" customFormat="1" ht="15" customHeight="1">
      <c r="A37" s="104" t="str">
        <f t="shared" si="9"/>
        <v xml:space="preserve"> </v>
      </c>
      <c r="B37" s="103"/>
      <c r="C37" s="103"/>
      <c r="D37" s="110">
        <f>IF(D$31="","",-(SUMIFS('1. Recipient to Complete'!$K:$K,'1. Recipient to Complete'!$G:$G,D$31,'1. Recipient to Complete'!$I:$I,D$33,'1. Recipient to Complete'!$J:$J,$A18))+L18)</f>
        <v>0</v>
      </c>
      <c r="E37" s="236" t="str">
        <f>IF(E$31="","",-(SUMIFS('1. Recipient to Complete'!$K:$K,'1. Recipient to Complete'!$G:$G,E$31,'1. Recipient to Complete'!$I:$I,E$33,'1. Recipient to Complete'!$J:$J,$A18))+M18)</f>
        <v/>
      </c>
      <c r="F37" s="101" t="str">
        <f>IF(F$31="","",-(SUMIFS('1. Recipient to Complete'!$K:$K,'1. Recipient to Complete'!$G:$G,F$31,'1. Recipient to Complete'!$I:$I,F$33,'1. Recipient to Complete'!$J:$J,$A18))+N18)</f>
        <v/>
      </c>
      <c r="G37" s="101" t="str">
        <f>IF(G$31="","",-(SUMIFS('1. Recipient to Complete'!$K:$K,'1. Recipient to Complete'!$G:$G,G$31,'1. Recipient to Complete'!$I:$I,G$33,'1. Recipient to Complete'!$J:$J,$A18))+O18)</f>
        <v/>
      </c>
      <c r="H37" s="101" t="str">
        <f>IF(H$31="","",-(SUMIFS('1. Recipient to Complete'!$K:$K,'1. Recipient to Complete'!$G:$G,H$31,'1. Recipient to Complete'!$I:$I,H$33,'1. Recipient to Complete'!$J:$J,$A18))+P18)</f>
        <v/>
      </c>
      <c r="I37" s="101" t="str">
        <f>IF(I$31="","",-(SUMIFS('1. Recipient to Complete'!$K:$K,'1. Recipient to Complete'!$G:$G,I$31,'1. Recipient to Complete'!$I:$I,I$33,'1. Recipient to Complete'!$J:$J,$A18))+Q18)</f>
        <v/>
      </c>
      <c r="J37" s="33">
        <f t="shared" si="8"/>
        <v>0</v>
      </c>
      <c r="K37" s="17"/>
      <c r="L37" s="125"/>
      <c r="M37" s="35"/>
      <c r="N37" s="34"/>
      <c r="O37" s="34"/>
      <c r="P37" s="34"/>
      <c r="Q37" s="37" t="str">
        <f>'2.Funding Source to Complete'!K6</f>
        <v>TOTAL PAID BY RECIPIENT (OOP):</v>
      </c>
      <c r="R37" s="151">
        <f>SUMIF(10:10,"Out of Pocket (cash/chk/cc)",28:28)+SUMIF(10:10,"P-Card (out of pocket)",28:28)</f>
        <v>0</v>
      </c>
      <c r="S37" s="36"/>
      <c r="T37" s="125"/>
      <c r="U37" s="17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8" spans="1:57" ht="15" customHeight="1">
      <c r="A38" s="104" t="str">
        <f t="shared" si="9"/>
        <v xml:space="preserve"> </v>
      </c>
      <c r="B38" s="103"/>
      <c r="C38" s="103"/>
      <c r="D38" s="110">
        <f>IF(D$31="","",-(SUMIFS('1. Recipient to Complete'!$K:$K,'1. Recipient to Complete'!$G:$G,D$31,'1. Recipient to Complete'!$I:$I,D$33,'1. Recipient to Complete'!$J:$J,$A19))+L19)</f>
        <v>0</v>
      </c>
      <c r="E38" s="236" t="str">
        <f>IF(E$31="","",-(SUMIFS('1. Recipient to Complete'!$K:$K,'1. Recipient to Complete'!$G:$G,E$31,'1. Recipient to Complete'!$I:$I,E$33,'1. Recipient to Complete'!$J:$J,$A19))+M19)</f>
        <v/>
      </c>
      <c r="F38" s="101" t="str">
        <f>IF(F$31="","",-(SUMIFS('1. Recipient to Complete'!$K:$K,'1. Recipient to Complete'!$G:$G,F$31,'1. Recipient to Complete'!$I:$I,F$33,'1. Recipient to Complete'!$J:$J,$A19))+N19)</f>
        <v/>
      </c>
      <c r="G38" s="101" t="str">
        <f>IF(G$31="","",-(SUMIFS('1. Recipient to Complete'!$K:$K,'1. Recipient to Complete'!$G:$G,G$31,'1. Recipient to Complete'!$I:$I,G$33,'1. Recipient to Complete'!$J:$J,$A19))+O19)</f>
        <v/>
      </c>
      <c r="H38" s="101" t="str">
        <f>IF(H$31="","",-(SUMIFS('1. Recipient to Complete'!$K:$K,'1. Recipient to Complete'!$G:$G,H$31,'1. Recipient to Complete'!$I:$I,H$33,'1. Recipient to Complete'!$J:$J,$A19))+P19)</f>
        <v/>
      </c>
      <c r="I38" s="101" t="str">
        <f>IF(I$31="","",-(SUMIFS('1. Recipient to Complete'!$K:$K,'1. Recipient to Complete'!$G:$G,I$31,'1. Recipient to Complete'!$I:$I,I$33,'1. Recipient to Complete'!$J:$J,$A19))+Q19)</f>
        <v/>
      </c>
      <c r="J38" s="33">
        <f t="shared" si="8"/>
        <v>0</v>
      </c>
      <c r="K38" s="1"/>
      <c r="L38" s="34"/>
      <c r="M38" s="35"/>
      <c r="N38" s="34"/>
      <c r="O38" s="34"/>
      <c r="P38" s="34"/>
      <c r="Q38" s="37" t="str">
        <f>'2.Funding Source to Complete'!K7</f>
        <v>LESS: CASH ADVANCE</v>
      </c>
      <c r="R38" s="151">
        <f>-A11</f>
        <v>0</v>
      </c>
      <c r="S38" s="36"/>
      <c r="T38" s="122"/>
    </row>
    <row r="39" spans="1:57" s="1" customFormat="1" ht="15" customHeight="1">
      <c r="A39" s="104" t="str">
        <f t="shared" si="9"/>
        <v xml:space="preserve"> </v>
      </c>
      <c r="B39" s="103"/>
      <c r="C39" s="103"/>
      <c r="D39" s="110">
        <f>IF(D$31="","",-(SUMIFS('1. Recipient to Complete'!$K:$K,'1. Recipient to Complete'!$G:$G,D$31,'1. Recipient to Complete'!$I:$I,D$33,'1. Recipient to Complete'!$J:$J,$A20))+L20)</f>
        <v>0</v>
      </c>
      <c r="E39" s="236" t="str">
        <f>IF(E$31="","",-(SUMIFS('1. Recipient to Complete'!$K:$K,'1. Recipient to Complete'!$G:$G,E$31,'1. Recipient to Complete'!$I:$I,E$33,'1. Recipient to Complete'!$J:$J,$A20))+M20)</f>
        <v/>
      </c>
      <c r="F39" s="101" t="str">
        <f>IF(F$31="","",-(SUMIFS('1. Recipient to Complete'!$K:$K,'1. Recipient to Complete'!$G:$G,F$31,'1. Recipient to Complete'!$I:$I,F$33,'1. Recipient to Complete'!$J:$J,$A20))+N20)</f>
        <v/>
      </c>
      <c r="G39" s="101" t="str">
        <f>IF(G$31="","",-(SUMIFS('1. Recipient to Complete'!$K:$K,'1. Recipient to Complete'!$G:$G,G$31,'1. Recipient to Complete'!$I:$I,G$33,'1. Recipient to Complete'!$J:$J,$A20))+O20)</f>
        <v/>
      </c>
      <c r="H39" s="101" t="str">
        <f>IF(H$31="","",-(SUMIFS('1. Recipient to Complete'!$K:$K,'1. Recipient to Complete'!$G:$G,H$31,'1. Recipient to Complete'!$I:$I,H$33,'1. Recipient to Complete'!$J:$J,$A20))+P20)</f>
        <v/>
      </c>
      <c r="I39" s="101" t="str">
        <f>IF(I$31="","",-(SUMIFS('1. Recipient to Complete'!$K:$K,'1. Recipient to Complete'!$G:$G,I$31,'1. Recipient to Complete'!$I:$I,I$33,'1. Recipient to Complete'!$J:$J,$A20))+Q20)</f>
        <v/>
      </c>
      <c r="J39" s="33">
        <f t="shared" si="8"/>
        <v>0</v>
      </c>
      <c r="L39" s="34"/>
      <c r="M39" s="35"/>
      <c r="N39" s="34"/>
      <c r="O39" s="34"/>
      <c r="P39" s="34"/>
      <c r="Q39" s="42" t="str">
        <f>'2.Funding Source to Complete'!K8</f>
        <v>DUE TO (DUE FROM) RECIPIENT:</v>
      </c>
      <c r="R39" s="151">
        <f>-J28+R28+R37+R38</f>
        <v>0</v>
      </c>
      <c r="S39" s="36"/>
      <c r="T39" s="34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57" s="1" customFormat="1" ht="15" customHeight="1" thickBot="1">
      <c r="A40" s="104" t="str">
        <f t="shared" si="9"/>
        <v xml:space="preserve"> </v>
      </c>
      <c r="B40" s="103"/>
      <c r="C40" s="103"/>
      <c r="D40" s="110">
        <f>IF(D$31="","",-(SUMIFS('1. Recipient to Complete'!$K:$K,'1. Recipient to Complete'!$G:$G,D$31,'1. Recipient to Complete'!$I:$I,D$33,'1. Recipient to Complete'!$J:$J,$A21))+L21)</f>
        <v>0</v>
      </c>
      <c r="E40" s="236" t="str">
        <f>IF(E$31="","",-(SUMIFS('1. Recipient to Complete'!$K:$K,'1. Recipient to Complete'!$G:$G,E$31,'1. Recipient to Complete'!$I:$I,E$33,'1. Recipient to Complete'!$J:$J,$A21))+M21)</f>
        <v/>
      </c>
      <c r="F40" s="101" t="str">
        <f>IF(F$31="","",-(SUMIFS('1. Recipient to Complete'!$K:$K,'1. Recipient to Complete'!$G:$G,F$31,'1. Recipient to Complete'!$I:$I,F$33,'1. Recipient to Complete'!$J:$J,$A21))+N21)</f>
        <v/>
      </c>
      <c r="G40" s="101" t="str">
        <f>IF(G$31="","",-(SUMIFS('1. Recipient to Complete'!$K:$K,'1. Recipient to Complete'!$G:$G,G$31,'1. Recipient to Complete'!$I:$I,G$33,'1. Recipient to Complete'!$J:$J,$A21))+O21)</f>
        <v/>
      </c>
      <c r="H40" s="101" t="str">
        <f>IF(H$31="","",-(SUMIFS('1. Recipient to Complete'!$K:$K,'1. Recipient to Complete'!$G:$G,H$31,'1. Recipient to Complete'!$I:$I,H$33,'1. Recipient to Complete'!$J:$J,$A21))+P21)</f>
        <v/>
      </c>
      <c r="I40" s="101" t="str">
        <f>IF(I$31="","",-(SUMIFS('1. Recipient to Complete'!$K:$K,'1. Recipient to Complete'!$G:$G,I$31,'1. Recipient to Complete'!$I:$I,I$33,'1. Recipient to Complete'!$J:$J,$A21))+Q21)</f>
        <v/>
      </c>
      <c r="J40" s="33">
        <f t="shared" si="8"/>
        <v>0</v>
      </c>
      <c r="L40" s="34"/>
      <c r="M40" s="38"/>
      <c r="N40" s="43"/>
      <c r="O40" s="43"/>
      <c r="P40" s="43"/>
      <c r="Q40" s="43"/>
      <c r="R40" s="39"/>
      <c r="T40" s="34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57" s="1" customFormat="1" ht="15" customHeight="1">
      <c r="A41" s="104" t="str">
        <f t="shared" si="9"/>
        <v xml:space="preserve"> </v>
      </c>
      <c r="B41" s="103"/>
      <c r="C41" s="103"/>
      <c r="D41" s="110">
        <f>IF(D$31="","",-(SUMIFS('1. Recipient to Complete'!$K:$K,'1. Recipient to Complete'!$G:$G,D$31,'1. Recipient to Complete'!$I:$I,D$33,'1. Recipient to Complete'!$J:$J,$A22))+L22)</f>
        <v>0</v>
      </c>
      <c r="E41" s="236" t="str">
        <f>IF(E$31="","",-(SUMIFS('1. Recipient to Complete'!$K:$K,'1. Recipient to Complete'!$G:$G,E$31,'1. Recipient to Complete'!$I:$I,E$33,'1. Recipient to Complete'!$J:$J,$A22))+M22)</f>
        <v/>
      </c>
      <c r="F41" s="101" t="str">
        <f>IF(F$31="","",-(SUMIFS('1. Recipient to Complete'!$K:$K,'1. Recipient to Complete'!$G:$G,F$31,'1. Recipient to Complete'!$I:$I,F$33,'1. Recipient to Complete'!$J:$J,$A22))+N22)</f>
        <v/>
      </c>
      <c r="G41" s="101" t="str">
        <f>IF(G$31="","",-(SUMIFS('1. Recipient to Complete'!$K:$K,'1. Recipient to Complete'!$G:$G,G$31,'1. Recipient to Complete'!$I:$I,G$33,'1. Recipient to Complete'!$J:$J,$A22))+O22)</f>
        <v/>
      </c>
      <c r="H41" s="101" t="str">
        <f>IF(H$31="","",-(SUMIFS('1. Recipient to Complete'!$K:$K,'1. Recipient to Complete'!$G:$G,H$31,'1. Recipient to Complete'!$I:$I,H$33,'1. Recipient to Complete'!$J:$J,$A22))+P22)</f>
        <v/>
      </c>
      <c r="I41" s="101" t="str">
        <f>IF(I$31="","",-(SUMIFS('1. Recipient to Complete'!$K:$K,'1. Recipient to Complete'!$G:$G,I$31,'1. Recipient to Complete'!$I:$I,I$33,'1. Recipient to Complete'!$J:$J,$A22))+Q22)</f>
        <v/>
      </c>
      <c r="J41" s="33">
        <f t="shared" si="8"/>
        <v>0</v>
      </c>
      <c r="L41" s="34"/>
      <c r="M41" s="34"/>
      <c r="N41" s="34"/>
      <c r="T41" s="34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57" s="1" customFormat="1" ht="15" customHeight="1">
      <c r="A42" s="104" t="str">
        <f t="shared" si="9"/>
        <v xml:space="preserve"> </v>
      </c>
      <c r="B42" s="103"/>
      <c r="C42" s="103"/>
      <c r="D42" s="110">
        <f>IF(D$31="","",-(SUMIFS('1. Recipient to Complete'!$K:$K,'1. Recipient to Complete'!$G:$G,D$31,'1. Recipient to Complete'!$I:$I,D$33,'1. Recipient to Complete'!$J:$J,$A23))+L23)</f>
        <v>0</v>
      </c>
      <c r="E42" s="236" t="str">
        <f>IF(E$31="","",-(SUMIFS('1. Recipient to Complete'!$K:$K,'1. Recipient to Complete'!$G:$G,E$31,'1. Recipient to Complete'!$I:$I,E$33,'1. Recipient to Complete'!$J:$J,$A23))+M23)</f>
        <v/>
      </c>
      <c r="F42" s="101" t="str">
        <f>IF(F$31="","",-(SUMIFS('1. Recipient to Complete'!$K:$K,'1. Recipient to Complete'!$G:$G,F$31,'1. Recipient to Complete'!$I:$I,F$33,'1. Recipient to Complete'!$J:$J,$A23))+N23)</f>
        <v/>
      </c>
      <c r="G42" s="101" t="str">
        <f>IF(G$31="","",-(SUMIFS('1. Recipient to Complete'!$K:$K,'1. Recipient to Complete'!$G:$G,G$31,'1. Recipient to Complete'!$I:$I,G$33,'1. Recipient to Complete'!$J:$J,$A23))+O23)</f>
        <v/>
      </c>
      <c r="H42" s="101" t="str">
        <f>IF(H$31="","",-(SUMIFS('1. Recipient to Complete'!$K:$K,'1. Recipient to Complete'!$G:$G,H$31,'1. Recipient to Complete'!$I:$I,H$33,'1. Recipient to Complete'!$J:$J,$A23))+P23)</f>
        <v/>
      </c>
      <c r="I42" s="101" t="str">
        <f>IF(I$31="","",-(SUMIFS('1. Recipient to Complete'!$K:$K,'1. Recipient to Complete'!$G:$G,I$31,'1. Recipient to Complete'!$I:$I,I$33,'1. Recipient to Complete'!$J:$J,$A23))+Q23)</f>
        <v/>
      </c>
      <c r="J42" s="33">
        <f t="shared" si="8"/>
        <v>0</v>
      </c>
      <c r="L42" s="34"/>
      <c r="M42" s="34"/>
      <c r="N42" s="34"/>
      <c r="O42" s="34"/>
      <c r="P42" s="34"/>
      <c r="Q42" s="34"/>
      <c r="R42" s="34"/>
      <c r="S42" s="34"/>
      <c r="T42" s="34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57" s="1" customFormat="1" ht="15" customHeight="1">
      <c r="A43" s="104" t="str">
        <f t="shared" si="9"/>
        <v xml:space="preserve"> </v>
      </c>
      <c r="B43" s="103"/>
      <c r="C43" s="103"/>
      <c r="D43" s="110">
        <f>IF(D$31="","",-(SUMIFS('1. Recipient to Complete'!$K:$K,'1. Recipient to Complete'!$G:$G,D$31,'1. Recipient to Complete'!$I:$I,D$33,'1. Recipient to Complete'!$J:$J,$A24))+L24)</f>
        <v>0</v>
      </c>
      <c r="E43" s="236" t="str">
        <f>IF(E$31="","",-(SUMIFS('1. Recipient to Complete'!$K:$K,'1. Recipient to Complete'!$G:$G,E$31,'1. Recipient to Complete'!$I:$I,E$33,'1. Recipient to Complete'!$J:$J,$A24))+M24)</f>
        <v/>
      </c>
      <c r="F43" s="101" t="str">
        <f>IF(F$31="","",-(SUMIFS('1. Recipient to Complete'!$K:$K,'1. Recipient to Complete'!$G:$G,F$31,'1. Recipient to Complete'!$I:$I,F$33,'1. Recipient to Complete'!$J:$J,$A24))+N24)</f>
        <v/>
      </c>
      <c r="G43" s="101" t="str">
        <f>IF(G$31="","",-(SUMIFS('1. Recipient to Complete'!$K:$K,'1. Recipient to Complete'!$G:$G,G$31,'1. Recipient to Complete'!$I:$I,G$33,'1. Recipient to Complete'!$J:$J,$A24))+O24)</f>
        <v/>
      </c>
      <c r="H43" s="101" t="str">
        <f>IF(H$31="","",-(SUMIFS('1. Recipient to Complete'!$K:$K,'1. Recipient to Complete'!$G:$G,H$31,'1. Recipient to Complete'!$I:$I,H$33,'1. Recipient to Complete'!$J:$J,$A24))+P24)</f>
        <v/>
      </c>
      <c r="I43" s="101" t="str">
        <f>IF(I$31="","",-(SUMIFS('1. Recipient to Complete'!$K:$K,'1. Recipient to Complete'!$G:$G,I$31,'1. Recipient to Complete'!$I:$I,I$33,'1. Recipient to Complete'!$J:$J,$A24))+Q24)</f>
        <v/>
      </c>
      <c r="J43" s="33">
        <f t="shared" si="8"/>
        <v>0</v>
      </c>
      <c r="M43" s="34"/>
      <c r="N43" s="34"/>
      <c r="O43" s="34"/>
      <c r="P43" s="34"/>
      <c r="Q43" s="34"/>
      <c r="R43" s="34"/>
      <c r="S43" s="34"/>
      <c r="T43" s="34"/>
      <c r="U43" s="34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57" s="1" customFormat="1" ht="15" customHeight="1">
      <c r="A44" s="104" t="str">
        <f t="shared" si="9"/>
        <v xml:space="preserve"> </v>
      </c>
      <c r="B44" s="103"/>
      <c r="C44" s="103"/>
      <c r="D44" s="110">
        <f>IF(D$31="","",-(SUMIFS('1. Recipient to Complete'!$K:$K,'1. Recipient to Complete'!$G:$G,D$31,'1. Recipient to Complete'!$I:$I,D$33,'1. Recipient to Complete'!$J:$J,$A25))+L25)</f>
        <v>0</v>
      </c>
      <c r="E44" s="236" t="str">
        <f>IF(E$31="","",-(SUMIFS('1. Recipient to Complete'!$K:$K,'1. Recipient to Complete'!$G:$G,E$31,'1. Recipient to Complete'!$I:$I,E$33,'1. Recipient to Complete'!$J:$J,$A25))+M25)</f>
        <v/>
      </c>
      <c r="F44" s="101" t="str">
        <f>IF(F$31="","",-(SUMIFS('1. Recipient to Complete'!$K:$K,'1. Recipient to Complete'!$G:$G,F$31,'1. Recipient to Complete'!$I:$I,F$33,'1. Recipient to Complete'!$J:$J,$A25))+N25)</f>
        <v/>
      </c>
      <c r="G44" s="101" t="str">
        <f>IF(G$31="","",-(SUMIFS('1. Recipient to Complete'!$K:$K,'1. Recipient to Complete'!$G:$G,G$31,'1. Recipient to Complete'!$I:$I,G$33,'1. Recipient to Complete'!$J:$J,$A25))+O25)</f>
        <v/>
      </c>
      <c r="H44" s="101" t="str">
        <f>IF(H$31="","",-(SUMIFS('1. Recipient to Complete'!$K:$K,'1. Recipient to Complete'!$G:$G,H$31,'1. Recipient to Complete'!$I:$I,H$33,'1. Recipient to Complete'!$J:$J,$A25))+P25)</f>
        <v/>
      </c>
      <c r="I44" s="101" t="str">
        <f>IF(I$31="","",-(SUMIFS('1. Recipient to Complete'!$K:$K,'1. Recipient to Complete'!$G:$G,I$31,'1. Recipient to Complete'!$I:$I,I$33,'1. Recipient to Complete'!$J:$J,$A25))+Q25)</f>
        <v/>
      </c>
      <c r="J44" s="33">
        <f t="shared" si="8"/>
        <v>0</v>
      </c>
      <c r="M44" s="34"/>
      <c r="N44" s="34"/>
      <c r="O44" s="34"/>
      <c r="P44" s="34"/>
      <c r="Q44" s="34"/>
      <c r="R44" s="34"/>
      <c r="S44" s="34"/>
      <c r="T44" s="34"/>
      <c r="U44" s="3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57" s="1" customFormat="1" ht="15" customHeight="1">
      <c r="A45" s="104" t="str">
        <f t="shared" si="9"/>
        <v xml:space="preserve"> </v>
      </c>
      <c r="B45" s="103"/>
      <c r="C45" s="103"/>
      <c r="D45" s="110">
        <f>IF(D$31="","",-(SUMIFS('1. Recipient to Complete'!$K:$K,'1. Recipient to Complete'!$G:$G,D$31,'1. Recipient to Complete'!$I:$I,D$33,'1. Recipient to Complete'!$J:$J,$A26))+L26)</f>
        <v>0</v>
      </c>
      <c r="E45" s="236" t="str">
        <f>IF(E$31="","",-(SUMIFS('1. Recipient to Complete'!$K:$K,'1. Recipient to Complete'!$G:$G,E$31,'1. Recipient to Complete'!$I:$I,E$33,'1. Recipient to Complete'!$J:$J,$A26))+M26)</f>
        <v/>
      </c>
      <c r="F45" s="101" t="str">
        <f>IF(F$31="","",-(SUMIFS('1. Recipient to Complete'!$K:$K,'1. Recipient to Complete'!$G:$G,F$31,'1. Recipient to Complete'!$I:$I,F$33,'1. Recipient to Complete'!$J:$J,$A26))+N26)</f>
        <v/>
      </c>
      <c r="G45" s="101" t="str">
        <f>IF(G$31="","",-(SUMIFS('1. Recipient to Complete'!$K:$K,'1. Recipient to Complete'!$G:$G,G$31,'1. Recipient to Complete'!$I:$I,G$33,'1. Recipient to Complete'!$J:$J,$A26))+O26)</f>
        <v/>
      </c>
      <c r="H45" s="101" t="str">
        <f>IF(H$31="","",-(SUMIFS('1. Recipient to Complete'!$K:$K,'1. Recipient to Complete'!$G:$G,H$31,'1. Recipient to Complete'!$I:$I,H$33,'1. Recipient to Complete'!$J:$J,$A26))+P26)</f>
        <v/>
      </c>
      <c r="I45" s="101" t="str">
        <f>IF(I$31="","",-(SUMIFS('1. Recipient to Complete'!$K:$K,'1. Recipient to Complete'!$G:$G,I$31,'1. Recipient to Complete'!$I:$I,I$33,'1. Recipient to Complete'!$J:$J,$A26))+Q26)</f>
        <v/>
      </c>
      <c r="J45" s="33">
        <f t="shared" si="8"/>
        <v>0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57" s="1" customFormat="1" ht="15" customHeight="1">
      <c r="A46" s="104" t="str">
        <f t="shared" si="9"/>
        <v xml:space="preserve"> </v>
      </c>
      <c r="B46" s="103"/>
      <c r="C46" s="103"/>
      <c r="D46" s="110" t="str">
        <f>IF(D$32="","",-(SUMIFS('1. Recipient to Complete'!$K:$K,'1. Recipient to Complete'!$G:$G,D$31,'1. Recipient to Complete'!$I:$I,D$33,'1. Recipient to Complete'!$J:$J,$A27))+L27)</f>
        <v/>
      </c>
      <c r="E46" s="236" t="str">
        <f>IF(E$31="","",-(SUMIFS('1. Recipient to Complete'!$K:$K,'1. Recipient to Complete'!$G:$G,E$31,'1. Recipient to Complete'!$I:$I,E$33,'1. Recipient to Complete'!$J:$J,$A27))+M27)</f>
        <v/>
      </c>
      <c r="F46" s="101" t="str">
        <f>IF(F$31="","",-(SUMIFS('1. Recipient to Complete'!$K:$K,'1. Recipient to Complete'!$G:$G,F$31,'1. Recipient to Complete'!$I:$I,F$33,'1. Recipient to Complete'!$J:$J,$A27))+N27)</f>
        <v/>
      </c>
      <c r="G46" s="101" t="str">
        <f>IF(G$31="","",-(SUMIFS('1. Recipient to Complete'!$K:$K,'1. Recipient to Complete'!$G:$G,G$31,'1. Recipient to Complete'!$I:$I,G$33,'1. Recipient to Complete'!$J:$J,$A27))+O27)</f>
        <v/>
      </c>
      <c r="H46" s="101" t="str">
        <f>IF(H$31="","",-(SUMIFS('1. Recipient to Complete'!$K:$K,'1. Recipient to Complete'!$G:$G,H$31,'1. Recipient to Complete'!$I:$I,H$33,'1. Recipient to Complete'!$J:$J,$A27))+P27)</f>
        <v/>
      </c>
      <c r="I46" s="101" t="str">
        <f>IF(I$31="","",-(SUMIFS('1. Recipient to Complete'!$K:$K,'1. Recipient to Complete'!$G:$G,I$31,'1. Recipient to Complete'!$I:$I,I$33,'1. Recipient to Complete'!$J:$J,$A27))+Q27)</f>
        <v/>
      </c>
      <c r="J46" s="33">
        <f t="shared" si="8"/>
        <v>0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57" s="1" customFormat="1" ht="15" customHeight="1" thickBot="1">
      <c r="A47" s="262"/>
      <c r="B47" s="119"/>
      <c r="C47" s="119"/>
      <c r="D47" s="114"/>
      <c r="E47" s="260"/>
      <c r="F47" s="120"/>
      <c r="G47" s="120"/>
      <c r="H47" s="120"/>
      <c r="I47" s="120"/>
      <c r="J47" s="3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57" s="1" customFormat="1" ht="15" customHeight="1" thickBot="1">
      <c r="A48" s="118" t="str">
        <f>IF(A28&lt;&gt;"",A28," ")</f>
        <v xml:space="preserve"> </v>
      </c>
      <c r="B48" s="119"/>
      <c r="C48" s="119"/>
      <c r="D48" s="114" t="str">
        <f>IF(D$32="","",-(SUMIFS('1. Recipient to Complete'!$K:$K,'1. Recipient to Complete'!$G:$G,D$31,'1. Recipient to Complete'!$I:$I,D$33,'1. Recipient to Complete'!$J:$J,$A28))+L28)</f>
        <v/>
      </c>
      <c r="E48" s="102">
        <f t="shared" ref="E48" si="10">SUM(E34:E46)</f>
        <v>0</v>
      </c>
      <c r="F48" s="102">
        <f>SUM(F34:F47)</f>
        <v>0</v>
      </c>
      <c r="G48" s="102">
        <f t="shared" ref="G48:I48" si="11">SUM(G34:G47)</f>
        <v>0</v>
      </c>
      <c r="H48" s="102">
        <f t="shared" si="11"/>
        <v>0</v>
      </c>
      <c r="I48" s="102">
        <f t="shared" si="11"/>
        <v>0</v>
      </c>
      <c r="J48" s="147">
        <f>SUM(J34:J46)</f>
        <v>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s="1" customFormat="1">
      <c r="A49" s="34"/>
      <c r="B49" s="34"/>
      <c r="C49" s="34"/>
      <c r="D49" s="34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s="1" customFormat="1">
      <c r="A50" s="34"/>
      <c r="B50" s="34"/>
      <c r="C50" s="34"/>
      <c r="D50" s="34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s="1" customFormat="1"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s="1" customFormat="1"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s="1" customFormat="1"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s="1" customFormat="1"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s="1" customFormat="1"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s="1" customFormat="1"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s="1" customFormat="1"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s="1" customFormat="1"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s="1" customFormat="1"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s="1" customFormat="1"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s="1" customFormat="1"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s="1" customFormat="1"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s="1" customFormat="1"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s="1" customFormat="1"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0:35" s="1" customFormat="1"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0:35" s="1" customFormat="1"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20:35" s="1" customFormat="1"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20:35" s="1" customFormat="1"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20:35" s="1" customFormat="1"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0:35" s="1" customFormat="1"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0:35" s="1" customFormat="1"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0:35" s="1" customFormat="1"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0:35" s="1" customFormat="1"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0:35" s="1" customFormat="1"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0:35" s="1" customFormat="1"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0:35" s="1" customFormat="1"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0:35" s="1" customFormat="1"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0:35" s="1" customFormat="1"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0:35" s="1" customFormat="1"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0:35" s="1" customFormat="1"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20:35" s="1" customFormat="1"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20:35" s="1" customFormat="1"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20:35" s="1" customFormat="1"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20:35" s="1" customFormat="1"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20:35" s="1" customFormat="1"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20:35" s="1" customFormat="1"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20:35" s="1" customFormat="1"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20:35" s="1" customFormat="1"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20:35" s="1" customFormat="1"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20:35" s="1" customFormat="1"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20:35" s="1" customFormat="1"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20:35" s="1" customFormat="1"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20:35" s="1" customFormat="1"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20:35" s="1" customFormat="1"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20:35" s="1" customFormat="1"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20:35" s="1" customFormat="1"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20:35" s="1" customFormat="1"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20:35" s="1" customFormat="1"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20:35" s="1" customFormat="1"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20:35" s="1" customFormat="1"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20:35" s="1" customFormat="1"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20:35" s="1" customFormat="1"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20:35" s="1" customFormat="1"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20:35" s="1" customFormat="1"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</sheetData>
  <sheetProtection algorithmName="SHA-512" hashValue="pASZNhpUc9enF66EW4ZbawTDWaBziwY3tdiTN+uYGx/r7vsc0npS+DMd0J5n2aNMCd96P2cQ+kGexYleh6HtOw==" saltValue="3yQ4yjzWmDtbFbLK2+vShw==" spinCount="100000" sheet="1" objects="1" scenarios="1"/>
  <protectedRanges>
    <protectedRange algorithmName="SHA-512" hashValue="WI2l/S0nMH2GCmw76Qv0ahMYa014U1QMml8nJ1a+Y+CajXOhVnEr8NhobTkofXrZmLACN9jEy5qoqEsrMwSSiw==" saltValue="cyIz+8YzfjvGegAztYpMwA==" spinCount="100000" sqref="L15:L27 D34:I47" name="UEC Rance"/>
  </protectedRanges>
  <dataConsolidate/>
  <mergeCells count="8">
    <mergeCell ref="M10:Q10"/>
    <mergeCell ref="B4:H4"/>
    <mergeCell ref="G6:R6"/>
    <mergeCell ref="A1:R1"/>
    <mergeCell ref="A2:R2"/>
    <mergeCell ref="B3:F3"/>
    <mergeCell ref="J3:L3"/>
    <mergeCell ref="N3:P3"/>
  </mergeCells>
  <dataValidations count="3">
    <dataValidation type="custom" errorStyle="warning" showInputMessage="1" showErrorMessage="1" errorTitle="Must Equal Award Amount" error="The cell must equal UEC award amount in cell C16.  UEC to complete and confirm match (cell will turn white when complete)." promptTitle="Must Equal Award Amount" prompt="The cell must equal UEC award amount in cell C16.  UEC to complete and confirm match (cell will turn white when complete)." sqref="L28">
      <formula1>L28&lt;&gt;L14</formula1>
    </dataValidation>
    <dataValidation type="textLength" operator="lessThan" allowBlank="1" showErrorMessage="1" errorTitle="Cell limit" error="This cell is limited to 11 characters." sqref="L11">
      <formula1>11</formula1>
    </dataValidation>
    <dataValidation type="custom" operator="lessThan" allowBlank="1" showInputMessage="1" showErrorMessage="1" errorTitle="STOP!" error="Total &quot;account&quot; reimbursement should not exceed expense (see column J)." sqref="L15:L27">
      <formula1>$R15&lt;=$J15</formula1>
    </dataValidation>
  </dataValidations>
  <pageMargins left="0.3" right="0.21" top="0.43" bottom="0.34" header="0.31" footer="0.24"/>
  <pageSetup scale="66" orientation="landscape" r:id="rId1"/>
  <headerFooter>
    <oddFooter>&amp;L&amp;Z&amp;F&amp;A&amp;R&amp;8Ver12(05/17)</oddFooter>
  </headerFooter>
  <ignoredErrors>
    <ignoredError sqref="K4:L4 N4:O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31"/>
  <sheetViews>
    <sheetView workbookViewId="0">
      <selection activeCell="B137" sqref="B137"/>
    </sheetView>
  </sheetViews>
  <sheetFormatPr defaultRowHeight="11.25"/>
  <cols>
    <col min="1" max="1" width="28.42578125" style="238" bestFit="1" customWidth="1"/>
    <col min="2" max="6" width="9.140625" style="238"/>
    <col min="7" max="7" width="19.42578125" style="238" customWidth="1"/>
    <col min="8" max="16384" width="9.140625" style="238"/>
  </cols>
  <sheetData>
    <row r="1" spans="1:7">
      <c r="A1" s="237" t="s">
        <v>145</v>
      </c>
      <c r="B1" s="237">
        <v>64011</v>
      </c>
      <c r="C1" s="237" t="s">
        <v>91</v>
      </c>
      <c r="D1" s="237"/>
      <c r="E1" s="237"/>
      <c r="F1" s="237"/>
      <c r="G1" s="237" t="s">
        <v>346</v>
      </c>
    </row>
    <row r="2" spans="1:7">
      <c r="A2" s="237" t="s">
        <v>146</v>
      </c>
      <c r="B2" s="237">
        <v>64012</v>
      </c>
      <c r="C2" s="237" t="s">
        <v>92</v>
      </c>
      <c r="D2" s="237"/>
      <c r="E2" s="237"/>
      <c r="F2" s="237"/>
      <c r="G2" s="238" t="s">
        <v>347</v>
      </c>
    </row>
    <row r="3" spans="1:7">
      <c r="A3" s="237" t="s">
        <v>147</v>
      </c>
      <c r="B3" s="237">
        <v>64013</v>
      </c>
      <c r="C3" s="237" t="s">
        <v>93</v>
      </c>
      <c r="D3" s="237"/>
      <c r="E3" s="237"/>
      <c r="F3" s="237"/>
      <c r="G3" s="238" t="s">
        <v>348</v>
      </c>
    </row>
    <row r="4" spans="1:7">
      <c r="A4" s="237" t="s">
        <v>148</v>
      </c>
      <c r="B4" s="237">
        <v>64014</v>
      </c>
      <c r="C4" s="237" t="s">
        <v>94</v>
      </c>
      <c r="D4" s="237"/>
      <c r="E4" s="237"/>
      <c r="F4" s="237"/>
      <c r="G4" s="237" t="s">
        <v>280</v>
      </c>
    </row>
    <row r="5" spans="1:7">
      <c r="A5" s="237" t="s">
        <v>149</v>
      </c>
      <c r="B5" s="237">
        <v>64015</v>
      </c>
      <c r="C5" s="237" t="s">
        <v>95</v>
      </c>
      <c r="D5" s="237"/>
      <c r="E5" s="237"/>
      <c r="F5" s="237"/>
      <c r="G5" s="237" t="s">
        <v>10</v>
      </c>
    </row>
    <row r="6" spans="1:7">
      <c r="A6" s="237" t="s">
        <v>150</v>
      </c>
      <c r="B6" s="237">
        <v>64016</v>
      </c>
      <c r="C6" s="237" t="s">
        <v>96</v>
      </c>
      <c r="D6" s="237"/>
      <c r="E6" s="237"/>
      <c r="F6" s="237"/>
    </row>
    <row r="7" spans="1:7">
      <c r="A7" s="237" t="s">
        <v>151</v>
      </c>
      <c r="B7" s="237">
        <v>64017</v>
      </c>
      <c r="C7" s="237" t="s">
        <v>97</v>
      </c>
      <c r="D7" s="237"/>
      <c r="E7" s="237"/>
      <c r="F7" s="237"/>
      <c r="G7" s="237"/>
    </row>
    <row r="8" spans="1:7">
      <c r="A8" s="237" t="s">
        <v>152</v>
      </c>
      <c r="B8" s="237">
        <v>64018</v>
      </c>
      <c r="C8" s="237" t="s">
        <v>98</v>
      </c>
      <c r="D8" s="237"/>
      <c r="E8" s="237"/>
      <c r="F8" s="237"/>
      <c r="G8" s="237"/>
    </row>
    <row r="9" spans="1:7">
      <c r="A9" s="237" t="s">
        <v>153</v>
      </c>
      <c r="B9" s="237">
        <v>64021</v>
      </c>
      <c r="C9" s="237" t="s">
        <v>99</v>
      </c>
      <c r="D9" s="237"/>
      <c r="E9" s="237"/>
      <c r="F9" s="237"/>
      <c r="G9" s="237"/>
    </row>
    <row r="10" spans="1:7">
      <c r="A10" s="237" t="s">
        <v>154</v>
      </c>
      <c r="B10" s="237">
        <v>64022</v>
      </c>
      <c r="C10" s="237" t="s">
        <v>100</v>
      </c>
      <c r="D10" s="237"/>
      <c r="E10" s="237"/>
      <c r="F10" s="237"/>
      <c r="G10" s="237"/>
    </row>
    <row r="11" spans="1:7">
      <c r="A11" s="237" t="s">
        <v>155</v>
      </c>
      <c r="B11" s="237">
        <v>64023</v>
      </c>
      <c r="C11" s="237" t="s">
        <v>101</v>
      </c>
      <c r="D11" s="237"/>
      <c r="E11" s="237"/>
      <c r="F11" s="237"/>
      <c r="G11" s="237"/>
    </row>
    <row r="12" spans="1:7">
      <c r="A12" s="237" t="s">
        <v>156</v>
      </c>
      <c r="B12" s="237">
        <v>64024</v>
      </c>
      <c r="C12" s="237" t="s">
        <v>102</v>
      </c>
      <c r="D12" s="237"/>
      <c r="E12" s="237"/>
      <c r="F12" s="237"/>
      <c r="G12" s="237"/>
    </row>
    <row r="13" spans="1:7">
      <c r="A13" s="237" t="s">
        <v>157</v>
      </c>
      <c r="B13" s="237">
        <v>64025</v>
      </c>
      <c r="C13" s="237" t="s">
        <v>103</v>
      </c>
      <c r="D13" s="237"/>
      <c r="E13" s="237"/>
      <c r="F13" s="237"/>
      <c r="G13" s="237"/>
    </row>
    <row r="14" spans="1:7">
      <c r="A14" s="237" t="s">
        <v>158</v>
      </c>
      <c r="B14" s="237">
        <v>64027</v>
      </c>
      <c r="C14" s="237" t="s">
        <v>104</v>
      </c>
      <c r="D14" s="237"/>
      <c r="E14" s="237"/>
      <c r="F14" s="237"/>
      <c r="G14" s="237"/>
    </row>
    <row r="15" spans="1:7">
      <c r="A15" s="237" t="s">
        <v>159</v>
      </c>
      <c r="B15" s="237">
        <v>64028</v>
      </c>
      <c r="C15" s="237" t="s">
        <v>105</v>
      </c>
      <c r="D15" s="237"/>
      <c r="E15" s="237"/>
      <c r="F15" s="237"/>
      <c r="G15" s="237"/>
    </row>
    <row r="16" spans="1:7">
      <c r="A16" s="237" t="s">
        <v>160</v>
      </c>
      <c r="B16" s="237">
        <v>64510</v>
      </c>
      <c r="C16" s="237" t="s">
        <v>106</v>
      </c>
      <c r="D16" s="237"/>
      <c r="E16" s="237"/>
      <c r="F16" s="237"/>
      <c r="G16" s="237"/>
    </row>
    <row r="17" spans="1:7">
      <c r="A17" s="237" t="s">
        <v>161</v>
      </c>
      <c r="B17" s="237">
        <v>64520</v>
      </c>
      <c r="C17" s="237" t="s">
        <v>107</v>
      </c>
      <c r="D17" s="237"/>
      <c r="E17" s="237"/>
      <c r="F17" s="237"/>
      <c r="G17" s="237"/>
    </row>
    <row r="18" spans="1:7">
      <c r="A18" s="237" t="s">
        <v>162</v>
      </c>
      <c r="B18" s="237">
        <v>64530</v>
      </c>
      <c r="C18" s="237" t="s">
        <v>108</v>
      </c>
      <c r="D18" s="237"/>
      <c r="E18" s="237"/>
      <c r="F18" s="237"/>
      <c r="G18" s="237"/>
    </row>
    <row r="19" spans="1:7">
      <c r="A19" s="237" t="s">
        <v>163</v>
      </c>
      <c r="B19" s="237">
        <v>64540</v>
      </c>
      <c r="C19" s="237" t="s">
        <v>109</v>
      </c>
      <c r="D19" s="237"/>
      <c r="E19" s="237"/>
      <c r="F19" s="237"/>
      <c r="G19" s="237"/>
    </row>
    <row r="20" spans="1:7">
      <c r="A20" s="237" t="s">
        <v>164</v>
      </c>
      <c r="B20" s="237">
        <v>64550</v>
      </c>
      <c r="C20" s="237" t="s">
        <v>110</v>
      </c>
      <c r="D20" s="237"/>
      <c r="E20" s="237"/>
      <c r="F20" s="237"/>
      <c r="G20" s="237"/>
    </row>
    <row r="21" spans="1:7">
      <c r="A21" s="237" t="s">
        <v>165</v>
      </c>
      <c r="B21" s="237">
        <v>64560</v>
      </c>
      <c r="C21" s="237" t="s">
        <v>111</v>
      </c>
      <c r="D21" s="237"/>
      <c r="E21" s="237"/>
      <c r="F21" s="237"/>
      <c r="G21" s="237"/>
    </row>
    <row r="22" spans="1:7">
      <c r="A22" s="237" t="s">
        <v>166</v>
      </c>
      <c r="B22" s="237">
        <v>64570</v>
      </c>
      <c r="C22" s="237" t="s">
        <v>112</v>
      </c>
      <c r="D22" s="237"/>
      <c r="E22" s="237"/>
      <c r="F22" s="237"/>
      <c r="G22" s="237"/>
    </row>
    <row r="23" spans="1:7">
      <c r="A23" s="237" t="s">
        <v>167</v>
      </c>
      <c r="B23" s="237">
        <v>64580</v>
      </c>
      <c r="C23" s="237" t="s">
        <v>113</v>
      </c>
      <c r="D23" s="237"/>
      <c r="E23" s="237"/>
      <c r="F23" s="237"/>
      <c r="G23" s="237"/>
    </row>
    <row r="24" spans="1:7">
      <c r="A24" s="237" t="s">
        <v>168</v>
      </c>
      <c r="B24" s="237">
        <v>60010</v>
      </c>
      <c r="C24" s="237" t="s">
        <v>15</v>
      </c>
      <c r="D24" s="237"/>
      <c r="E24" s="237"/>
      <c r="F24" s="237"/>
      <c r="G24" s="237"/>
    </row>
    <row r="25" spans="1:7">
      <c r="A25" s="237" t="s">
        <v>169</v>
      </c>
      <c r="B25" s="237">
        <v>60011</v>
      </c>
      <c r="C25" s="237" t="s">
        <v>16</v>
      </c>
      <c r="D25" s="237"/>
      <c r="E25" s="237"/>
      <c r="F25" s="237"/>
      <c r="G25" s="237"/>
    </row>
    <row r="26" spans="1:7">
      <c r="A26" s="237" t="s">
        <v>170</v>
      </c>
      <c r="B26" s="237">
        <v>60012</v>
      </c>
      <c r="C26" s="237" t="s">
        <v>17</v>
      </c>
      <c r="D26" s="237"/>
      <c r="E26" s="237"/>
      <c r="F26" s="237"/>
      <c r="G26" s="237"/>
    </row>
    <row r="27" spans="1:7">
      <c r="A27" s="237" t="s">
        <v>171</v>
      </c>
      <c r="B27" s="237">
        <v>60013</v>
      </c>
      <c r="C27" s="237" t="s">
        <v>18</v>
      </c>
      <c r="D27" s="237"/>
      <c r="E27" s="237"/>
      <c r="F27" s="237"/>
      <c r="G27" s="237"/>
    </row>
    <row r="28" spans="1:7">
      <c r="A28" s="237" t="s">
        <v>172</v>
      </c>
      <c r="B28" s="237">
        <v>60014</v>
      </c>
      <c r="C28" s="237" t="s">
        <v>19</v>
      </c>
      <c r="D28" s="237"/>
      <c r="E28" s="237"/>
      <c r="F28" s="237"/>
      <c r="G28" s="237"/>
    </row>
    <row r="29" spans="1:7">
      <c r="A29" s="237" t="s">
        <v>173</v>
      </c>
      <c r="B29" s="237">
        <v>60015</v>
      </c>
      <c r="C29" s="237" t="s">
        <v>20</v>
      </c>
      <c r="D29" s="237"/>
      <c r="E29" s="237"/>
      <c r="F29" s="237"/>
      <c r="G29" s="237"/>
    </row>
    <row r="30" spans="1:7">
      <c r="A30" s="237" t="s">
        <v>174</v>
      </c>
      <c r="B30" s="237">
        <v>60016</v>
      </c>
      <c r="C30" s="237" t="s">
        <v>21</v>
      </c>
      <c r="D30" s="237"/>
      <c r="E30" s="237"/>
      <c r="F30" s="237"/>
      <c r="G30" s="237"/>
    </row>
    <row r="31" spans="1:7">
      <c r="A31" s="237" t="s">
        <v>175</v>
      </c>
      <c r="B31" s="237">
        <v>60017</v>
      </c>
      <c r="C31" s="237" t="s">
        <v>22</v>
      </c>
      <c r="D31" s="237"/>
      <c r="E31" s="237"/>
      <c r="F31" s="237"/>
      <c r="G31" s="237"/>
    </row>
    <row r="32" spans="1:7">
      <c r="A32" s="237" t="s">
        <v>176</v>
      </c>
      <c r="B32" s="237">
        <v>60018</v>
      </c>
      <c r="C32" s="237" t="s">
        <v>23</v>
      </c>
      <c r="D32" s="237"/>
      <c r="E32" s="237"/>
      <c r="F32" s="237"/>
      <c r="G32" s="237"/>
    </row>
    <row r="33" spans="1:7">
      <c r="A33" s="237" t="s">
        <v>177</v>
      </c>
      <c r="B33" s="237">
        <v>60019</v>
      </c>
      <c r="C33" s="237" t="s">
        <v>24</v>
      </c>
      <c r="D33" s="237"/>
      <c r="E33" s="237"/>
      <c r="F33" s="237"/>
      <c r="G33" s="237"/>
    </row>
    <row r="34" spans="1:7">
      <c r="A34" s="237" t="s">
        <v>178</v>
      </c>
      <c r="B34" s="237">
        <v>60020</v>
      </c>
      <c r="C34" s="237" t="s">
        <v>25</v>
      </c>
      <c r="D34" s="237"/>
      <c r="E34" s="237"/>
      <c r="F34" s="237"/>
      <c r="G34" s="237"/>
    </row>
    <row r="35" spans="1:7">
      <c r="A35" s="237" t="s">
        <v>179</v>
      </c>
      <c r="B35" s="237">
        <v>60021</v>
      </c>
      <c r="C35" s="237" t="s">
        <v>26</v>
      </c>
      <c r="D35" s="237"/>
      <c r="E35" s="237"/>
      <c r="F35" s="237"/>
      <c r="G35" s="237"/>
    </row>
    <row r="36" spans="1:7">
      <c r="A36" s="237" t="s">
        <v>180</v>
      </c>
      <c r="B36" s="237">
        <v>60022</v>
      </c>
      <c r="C36" s="237" t="s">
        <v>27</v>
      </c>
      <c r="D36" s="237"/>
      <c r="E36" s="237"/>
      <c r="F36" s="237"/>
      <c r="G36" s="237"/>
    </row>
    <row r="37" spans="1:7">
      <c r="A37" s="237" t="s">
        <v>181</v>
      </c>
      <c r="B37" s="237">
        <v>60023</v>
      </c>
      <c r="C37" s="237" t="s">
        <v>28</v>
      </c>
      <c r="D37" s="237"/>
      <c r="E37" s="237"/>
      <c r="F37" s="237"/>
      <c r="G37" s="237"/>
    </row>
    <row r="38" spans="1:7">
      <c r="A38" s="237" t="s">
        <v>182</v>
      </c>
      <c r="B38" s="237">
        <v>60024</v>
      </c>
      <c r="C38" s="237" t="s">
        <v>29</v>
      </c>
      <c r="D38" s="237"/>
      <c r="E38" s="237"/>
      <c r="F38" s="237"/>
      <c r="G38" s="237"/>
    </row>
    <row r="39" spans="1:7">
      <c r="A39" s="237" t="s">
        <v>183</v>
      </c>
      <c r="B39" s="237">
        <v>60025</v>
      </c>
      <c r="C39" s="237" t="s">
        <v>30</v>
      </c>
      <c r="D39" s="237"/>
      <c r="E39" s="237"/>
      <c r="F39" s="237"/>
      <c r="G39" s="237"/>
    </row>
    <row r="40" spans="1:7">
      <c r="A40" s="237" t="s">
        <v>184</v>
      </c>
      <c r="B40" s="237">
        <v>60026</v>
      </c>
      <c r="C40" s="237" t="s">
        <v>31</v>
      </c>
      <c r="D40" s="237"/>
      <c r="E40" s="237"/>
      <c r="F40" s="237"/>
      <c r="G40" s="237"/>
    </row>
    <row r="41" spans="1:7">
      <c r="A41" s="237" t="s">
        <v>185</v>
      </c>
      <c r="B41" s="237">
        <v>60027</v>
      </c>
      <c r="C41" s="237" t="s">
        <v>32</v>
      </c>
      <c r="D41" s="237"/>
      <c r="E41" s="237"/>
      <c r="F41" s="237"/>
      <c r="G41" s="237"/>
    </row>
    <row r="42" spans="1:7">
      <c r="A42" s="237" t="s">
        <v>186</v>
      </c>
      <c r="B42" s="237">
        <v>60028</v>
      </c>
      <c r="C42" s="237" t="s">
        <v>33</v>
      </c>
      <c r="D42" s="237"/>
      <c r="E42" s="237"/>
      <c r="F42" s="237"/>
      <c r="G42" s="237"/>
    </row>
    <row r="43" spans="1:7">
      <c r="A43" s="237" t="s">
        <v>187</v>
      </c>
      <c r="B43" s="237">
        <v>60031</v>
      </c>
      <c r="C43" s="237" t="s">
        <v>34</v>
      </c>
      <c r="D43" s="237"/>
      <c r="E43" s="237"/>
      <c r="F43" s="237"/>
      <c r="G43" s="237"/>
    </row>
    <row r="44" spans="1:7">
      <c r="A44" s="237" t="s">
        <v>188</v>
      </c>
      <c r="B44" s="237">
        <v>60032</v>
      </c>
      <c r="C44" s="237" t="s">
        <v>35</v>
      </c>
      <c r="D44" s="237"/>
      <c r="E44" s="237"/>
      <c r="F44" s="237"/>
      <c r="G44" s="237"/>
    </row>
    <row r="45" spans="1:7">
      <c r="A45" s="237" t="s">
        <v>189</v>
      </c>
      <c r="B45" s="237">
        <v>60033</v>
      </c>
      <c r="C45" s="237" t="s">
        <v>36</v>
      </c>
      <c r="D45" s="237"/>
      <c r="E45" s="237"/>
      <c r="F45" s="237"/>
      <c r="G45" s="237"/>
    </row>
    <row r="46" spans="1:7">
      <c r="A46" s="237" t="s">
        <v>190</v>
      </c>
      <c r="B46" s="237">
        <v>60034</v>
      </c>
      <c r="C46" s="237" t="s">
        <v>37</v>
      </c>
      <c r="D46" s="237"/>
      <c r="E46" s="237"/>
      <c r="F46" s="237"/>
      <c r="G46" s="237"/>
    </row>
    <row r="47" spans="1:7">
      <c r="A47" s="237" t="s">
        <v>191</v>
      </c>
      <c r="B47" s="237">
        <v>60100</v>
      </c>
      <c r="C47" s="237" t="s">
        <v>38</v>
      </c>
      <c r="D47" s="237"/>
      <c r="E47" s="237"/>
      <c r="F47" s="237"/>
      <c r="G47" s="237"/>
    </row>
    <row r="48" spans="1:7">
      <c r="A48" s="237" t="s">
        <v>192</v>
      </c>
      <c r="B48" s="237">
        <v>61010</v>
      </c>
      <c r="C48" s="237" t="s">
        <v>39</v>
      </c>
      <c r="D48" s="237"/>
      <c r="E48" s="237"/>
      <c r="F48" s="237"/>
      <c r="G48" s="237"/>
    </row>
    <row r="49" spans="1:7">
      <c r="A49" s="237" t="s">
        <v>193</v>
      </c>
      <c r="B49" s="237">
        <v>61015</v>
      </c>
      <c r="C49" s="237" t="s">
        <v>40</v>
      </c>
      <c r="D49" s="237"/>
      <c r="E49" s="237"/>
      <c r="F49" s="237"/>
      <c r="G49" s="237"/>
    </row>
    <row r="50" spans="1:7">
      <c r="A50" s="237" t="s">
        <v>194</v>
      </c>
      <c r="B50" s="237">
        <v>61020</v>
      </c>
      <c r="C50" s="237" t="s">
        <v>41</v>
      </c>
      <c r="D50" s="237"/>
      <c r="E50" s="237"/>
      <c r="F50" s="237"/>
      <c r="G50" s="237"/>
    </row>
    <row r="51" spans="1:7">
      <c r="A51" s="237" t="s">
        <v>195</v>
      </c>
      <c r="B51" s="237">
        <v>61025</v>
      </c>
      <c r="C51" s="237" t="s">
        <v>42</v>
      </c>
      <c r="D51" s="237"/>
      <c r="E51" s="237"/>
      <c r="F51" s="237"/>
      <c r="G51" s="237"/>
    </row>
    <row r="52" spans="1:7">
      <c r="A52" s="237" t="s">
        <v>196</v>
      </c>
      <c r="B52" s="237">
        <v>61045</v>
      </c>
      <c r="C52" s="237" t="s">
        <v>43</v>
      </c>
      <c r="D52" s="237"/>
      <c r="E52" s="237"/>
      <c r="F52" s="237"/>
      <c r="G52" s="237"/>
    </row>
    <row r="53" spans="1:7">
      <c r="A53" s="237" t="s">
        <v>197</v>
      </c>
      <c r="B53" s="237">
        <v>61046</v>
      </c>
      <c r="C53" s="237" t="s">
        <v>44</v>
      </c>
      <c r="D53" s="237"/>
      <c r="E53" s="237"/>
      <c r="F53" s="237"/>
      <c r="G53" s="237"/>
    </row>
    <row r="54" spans="1:7">
      <c r="A54" s="237" t="s">
        <v>198</v>
      </c>
      <c r="B54" s="237">
        <v>61065</v>
      </c>
      <c r="C54" s="237" t="s">
        <v>45</v>
      </c>
      <c r="D54" s="237"/>
      <c r="E54" s="237"/>
      <c r="F54" s="237"/>
      <c r="G54" s="237"/>
    </row>
    <row r="55" spans="1:7">
      <c r="A55" s="237" t="s">
        <v>199</v>
      </c>
      <c r="B55" s="237">
        <v>61066</v>
      </c>
      <c r="C55" s="237" t="s">
        <v>46</v>
      </c>
      <c r="D55" s="237"/>
      <c r="E55" s="237"/>
      <c r="F55" s="237"/>
      <c r="G55" s="237"/>
    </row>
    <row r="56" spans="1:7">
      <c r="A56" s="237" t="s">
        <v>200</v>
      </c>
      <c r="B56" s="237">
        <v>61067</v>
      </c>
      <c r="C56" s="237" t="s">
        <v>47</v>
      </c>
      <c r="D56" s="237"/>
      <c r="E56" s="237"/>
      <c r="F56" s="237"/>
      <c r="G56" s="237"/>
    </row>
    <row r="57" spans="1:7">
      <c r="A57" s="237" t="s">
        <v>201</v>
      </c>
      <c r="B57" s="237">
        <v>61085</v>
      </c>
      <c r="C57" s="237" t="s">
        <v>48</v>
      </c>
      <c r="D57" s="237"/>
      <c r="E57" s="237"/>
      <c r="F57" s="237"/>
      <c r="G57" s="237"/>
    </row>
    <row r="58" spans="1:7">
      <c r="A58" s="237" t="s">
        <v>202</v>
      </c>
      <c r="B58" s="237">
        <v>61090</v>
      </c>
      <c r="C58" s="237" t="s">
        <v>49</v>
      </c>
      <c r="D58" s="237"/>
      <c r="E58" s="237"/>
      <c r="F58" s="237"/>
      <c r="G58" s="237"/>
    </row>
    <row r="59" spans="1:7">
      <c r="A59" s="237" t="s">
        <v>203</v>
      </c>
      <c r="B59" s="237">
        <v>61095</v>
      </c>
      <c r="C59" s="237" t="s">
        <v>50</v>
      </c>
      <c r="D59" s="237"/>
      <c r="E59" s="237"/>
      <c r="F59" s="237"/>
      <c r="G59" s="237"/>
    </row>
    <row r="60" spans="1:7">
      <c r="A60" s="237" t="s">
        <v>204</v>
      </c>
      <c r="B60" s="237">
        <v>61100</v>
      </c>
      <c r="C60" s="237" t="s">
        <v>51</v>
      </c>
      <c r="D60" s="237"/>
      <c r="E60" s="237"/>
      <c r="F60" s="237"/>
      <c r="G60" s="237"/>
    </row>
    <row r="61" spans="1:7">
      <c r="A61" s="237" t="s">
        <v>205</v>
      </c>
      <c r="B61" s="237">
        <v>61105</v>
      </c>
      <c r="C61" s="237" t="s">
        <v>52</v>
      </c>
      <c r="D61" s="237"/>
      <c r="E61" s="237"/>
      <c r="F61" s="237"/>
      <c r="G61" s="237"/>
    </row>
    <row r="62" spans="1:7">
      <c r="A62" s="237" t="s">
        <v>206</v>
      </c>
      <c r="B62" s="237">
        <v>61110</v>
      </c>
      <c r="C62" s="237" t="s">
        <v>53</v>
      </c>
      <c r="D62" s="237"/>
      <c r="E62" s="237"/>
      <c r="F62" s="237"/>
      <c r="G62" s="237"/>
    </row>
    <row r="63" spans="1:7">
      <c r="A63" s="237" t="s">
        <v>207</v>
      </c>
      <c r="B63" s="237">
        <v>61115</v>
      </c>
      <c r="C63" s="237" t="s">
        <v>54</v>
      </c>
      <c r="D63" s="237"/>
      <c r="E63" s="237"/>
      <c r="F63" s="237"/>
      <c r="G63" s="237"/>
    </row>
    <row r="64" spans="1:7">
      <c r="A64" s="237" t="s">
        <v>208</v>
      </c>
      <c r="B64" s="237">
        <v>61120</v>
      </c>
      <c r="C64" s="237" t="s">
        <v>55</v>
      </c>
      <c r="D64" s="237"/>
      <c r="E64" s="237"/>
      <c r="F64" s="237"/>
      <c r="G64" s="237"/>
    </row>
    <row r="65" spans="1:7">
      <c r="A65" s="237" t="s">
        <v>209</v>
      </c>
      <c r="B65" s="237">
        <v>61125</v>
      </c>
      <c r="C65" s="237" t="s">
        <v>56</v>
      </c>
      <c r="D65" s="237"/>
      <c r="E65" s="237"/>
      <c r="F65" s="237"/>
      <c r="G65" s="237"/>
    </row>
    <row r="66" spans="1:7">
      <c r="A66" s="237" t="s">
        <v>210</v>
      </c>
      <c r="B66" s="237">
        <v>61130</v>
      </c>
      <c r="C66" s="237" t="s">
        <v>57</v>
      </c>
      <c r="D66" s="237"/>
      <c r="E66" s="237"/>
      <c r="F66" s="237"/>
      <c r="G66" s="237"/>
    </row>
    <row r="67" spans="1:7">
      <c r="A67" s="237" t="s">
        <v>211</v>
      </c>
      <c r="B67" s="237">
        <v>61135</v>
      </c>
      <c r="C67" s="237" t="s">
        <v>58</v>
      </c>
      <c r="D67" s="237"/>
      <c r="E67" s="237"/>
      <c r="F67" s="237"/>
      <c r="G67" s="237"/>
    </row>
    <row r="68" spans="1:7">
      <c r="A68" s="237" t="s">
        <v>212</v>
      </c>
      <c r="B68" s="237">
        <v>61136</v>
      </c>
      <c r="C68" s="237" t="s">
        <v>59</v>
      </c>
      <c r="D68" s="237"/>
      <c r="E68" s="237"/>
      <c r="F68" s="237"/>
      <c r="G68" s="237"/>
    </row>
    <row r="69" spans="1:7">
      <c r="A69" s="237" t="s">
        <v>213</v>
      </c>
      <c r="B69" s="237">
        <v>62010</v>
      </c>
      <c r="C69" s="237" t="s">
        <v>60</v>
      </c>
      <c r="D69" s="237"/>
      <c r="E69" s="237"/>
      <c r="F69" s="237"/>
      <c r="G69" s="237"/>
    </row>
    <row r="70" spans="1:7">
      <c r="A70" s="237" t="s">
        <v>214</v>
      </c>
      <c r="B70" s="237">
        <v>62015</v>
      </c>
      <c r="C70" s="237" t="s">
        <v>61</v>
      </c>
      <c r="D70" s="237"/>
      <c r="E70" s="237"/>
      <c r="F70" s="237"/>
      <c r="G70" s="237"/>
    </row>
    <row r="71" spans="1:7">
      <c r="A71" s="237" t="s">
        <v>215</v>
      </c>
      <c r="B71" s="237">
        <v>62020</v>
      </c>
      <c r="C71" s="237" t="s">
        <v>62</v>
      </c>
      <c r="D71" s="237"/>
      <c r="E71" s="237"/>
      <c r="F71" s="237"/>
      <c r="G71" s="237"/>
    </row>
    <row r="72" spans="1:7">
      <c r="A72" s="237" t="s">
        <v>216</v>
      </c>
      <c r="B72" s="237">
        <v>62025</v>
      </c>
      <c r="C72" s="237" t="s">
        <v>63</v>
      </c>
      <c r="D72" s="237"/>
      <c r="E72" s="237"/>
      <c r="F72" s="237"/>
      <c r="G72" s="237"/>
    </row>
    <row r="73" spans="1:7">
      <c r="A73" s="237" t="s">
        <v>217</v>
      </c>
      <c r="B73" s="237">
        <v>62030</v>
      </c>
      <c r="C73" s="237" t="s">
        <v>64</v>
      </c>
      <c r="D73" s="237"/>
      <c r="E73" s="237"/>
      <c r="F73" s="237"/>
      <c r="G73" s="237"/>
    </row>
    <row r="74" spans="1:7">
      <c r="A74" s="237" t="s">
        <v>218</v>
      </c>
      <c r="B74" s="237">
        <v>62035</v>
      </c>
      <c r="C74" s="237" t="s">
        <v>65</v>
      </c>
      <c r="D74" s="237"/>
      <c r="E74" s="237"/>
      <c r="F74" s="237"/>
      <c r="G74" s="237"/>
    </row>
    <row r="75" spans="1:7">
      <c r="A75" s="237" t="s">
        <v>219</v>
      </c>
      <c r="B75" s="237">
        <v>62040</v>
      </c>
      <c r="C75" s="237" t="s">
        <v>66</v>
      </c>
      <c r="D75" s="237"/>
      <c r="E75" s="237"/>
      <c r="F75" s="237"/>
      <c r="G75" s="237"/>
    </row>
    <row r="76" spans="1:7">
      <c r="A76" s="237" t="s">
        <v>220</v>
      </c>
      <c r="B76" s="237">
        <v>62045</v>
      </c>
      <c r="C76" s="237" t="s">
        <v>67</v>
      </c>
      <c r="D76" s="237"/>
      <c r="E76" s="237"/>
      <c r="F76" s="237"/>
      <c r="G76" s="237"/>
    </row>
    <row r="77" spans="1:7">
      <c r="A77" s="237" t="s">
        <v>221</v>
      </c>
      <c r="B77" s="237">
        <v>62050</v>
      </c>
      <c r="C77" s="237" t="s">
        <v>68</v>
      </c>
      <c r="D77" s="237"/>
      <c r="E77" s="237"/>
      <c r="F77" s="237"/>
      <c r="G77" s="237"/>
    </row>
    <row r="78" spans="1:7">
      <c r="A78" s="237" t="s">
        <v>222</v>
      </c>
      <c r="B78" s="237">
        <v>62061</v>
      </c>
      <c r="C78" s="237" t="s">
        <v>69</v>
      </c>
      <c r="D78" s="237"/>
      <c r="E78" s="237"/>
      <c r="F78" s="237"/>
      <c r="G78" s="237"/>
    </row>
    <row r="79" spans="1:7">
      <c r="A79" s="237" t="s">
        <v>223</v>
      </c>
      <c r="B79" s="237">
        <v>62062</v>
      </c>
      <c r="C79" s="237" t="s">
        <v>70</v>
      </c>
      <c r="D79" s="237"/>
      <c r="E79" s="237"/>
      <c r="F79" s="237"/>
      <c r="G79" s="237"/>
    </row>
    <row r="80" spans="1:7">
      <c r="A80" s="237" t="s">
        <v>224</v>
      </c>
      <c r="B80" s="237">
        <v>62063</v>
      </c>
      <c r="C80" s="237" t="s">
        <v>71</v>
      </c>
      <c r="D80" s="237"/>
      <c r="E80" s="237"/>
      <c r="F80" s="237"/>
      <c r="G80" s="237"/>
    </row>
    <row r="81" spans="1:7">
      <c r="A81" s="237" t="s">
        <v>225</v>
      </c>
      <c r="B81" s="237">
        <v>62081</v>
      </c>
      <c r="C81" s="237" t="s">
        <v>72</v>
      </c>
      <c r="D81" s="237"/>
      <c r="E81" s="237"/>
      <c r="F81" s="237"/>
      <c r="G81" s="237"/>
    </row>
    <row r="82" spans="1:7">
      <c r="A82" s="237" t="s">
        <v>226</v>
      </c>
      <c r="B82" s="237">
        <v>62082</v>
      </c>
      <c r="C82" s="237" t="s">
        <v>73</v>
      </c>
      <c r="D82" s="237"/>
      <c r="E82" s="237"/>
      <c r="F82" s="237"/>
      <c r="G82" s="237"/>
    </row>
    <row r="83" spans="1:7">
      <c r="A83" s="237" t="s">
        <v>227</v>
      </c>
      <c r="B83" s="237">
        <v>62083</v>
      </c>
      <c r="C83" s="237" t="s">
        <v>74</v>
      </c>
      <c r="D83" s="237"/>
      <c r="E83" s="237"/>
      <c r="F83" s="237"/>
      <c r="G83" s="237"/>
    </row>
    <row r="84" spans="1:7">
      <c r="A84" s="237" t="s">
        <v>228</v>
      </c>
      <c r="B84" s="237">
        <v>62084</v>
      </c>
      <c r="C84" s="237" t="s">
        <v>75</v>
      </c>
      <c r="D84" s="237"/>
      <c r="E84" s="237"/>
      <c r="F84" s="237"/>
      <c r="G84" s="237"/>
    </row>
    <row r="85" spans="1:7">
      <c r="A85" s="237" t="s">
        <v>229</v>
      </c>
      <c r="B85" s="237">
        <v>63010</v>
      </c>
      <c r="C85" s="237" t="s">
        <v>76</v>
      </c>
      <c r="D85" s="237"/>
      <c r="E85" s="237"/>
      <c r="F85" s="237"/>
      <c r="G85" s="237"/>
    </row>
    <row r="86" spans="1:7">
      <c r="A86" s="237" t="s">
        <v>230</v>
      </c>
      <c r="B86" s="237">
        <v>63015</v>
      </c>
      <c r="C86" s="237" t="s">
        <v>77</v>
      </c>
      <c r="D86" s="237"/>
      <c r="E86" s="237"/>
      <c r="F86" s="237"/>
      <c r="G86" s="237"/>
    </row>
    <row r="87" spans="1:7">
      <c r="A87" s="237" t="s">
        <v>231</v>
      </c>
      <c r="B87" s="237">
        <v>63020</v>
      </c>
      <c r="C87" s="237" t="s">
        <v>78</v>
      </c>
      <c r="D87" s="237"/>
      <c r="E87" s="237"/>
      <c r="F87" s="237"/>
      <c r="G87" s="237"/>
    </row>
    <row r="88" spans="1:7">
      <c r="A88" s="237" t="s">
        <v>232</v>
      </c>
      <c r="B88" s="237">
        <v>63025</v>
      </c>
      <c r="C88" s="237" t="s">
        <v>79</v>
      </c>
      <c r="D88" s="237"/>
      <c r="E88" s="237"/>
      <c r="F88" s="237"/>
      <c r="G88" s="237"/>
    </row>
    <row r="89" spans="1:7">
      <c r="A89" s="237" t="s">
        <v>233</v>
      </c>
      <c r="B89" s="237">
        <v>63030</v>
      </c>
      <c r="C89" s="237" t="s">
        <v>80</v>
      </c>
      <c r="D89" s="237"/>
      <c r="E89" s="237"/>
      <c r="F89" s="237"/>
      <c r="G89" s="237"/>
    </row>
    <row r="90" spans="1:7">
      <c r="A90" s="237" t="s">
        <v>234</v>
      </c>
      <c r="B90" s="237">
        <v>63035</v>
      </c>
      <c r="C90" s="237" t="s">
        <v>81</v>
      </c>
      <c r="D90" s="237"/>
      <c r="E90" s="237"/>
      <c r="F90" s="237"/>
      <c r="G90" s="237"/>
    </row>
    <row r="91" spans="1:7">
      <c r="A91" s="237" t="s">
        <v>235</v>
      </c>
      <c r="B91" s="237">
        <v>63040</v>
      </c>
      <c r="C91" s="237" t="s">
        <v>82</v>
      </c>
      <c r="D91" s="237"/>
      <c r="E91" s="237"/>
      <c r="F91" s="237"/>
      <c r="G91" s="237"/>
    </row>
    <row r="92" spans="1:7">
      <c r="A92" s="237" t="s">
        <v>236</v>
      </c>
      <c r="B92" s="237">
        <v>63710</v>
      </c>
      <c r="C92" s="237" t="s">
        <v>83</v>
      </c>
      <c r="D92" s="237"/>
      <c r="E92" s="237"/>
      <c r="F92" s="237"/>
      <c r="G92" s="237"/>
    </row>
    <row r="93" spans="1:7">
      <c r="A93" s="237" t="s">
        <v>237</v>
      </c>
      <c r="B93" s="237">
        <v>63711</v>
      </c>
      <c r="C93" s="237" t="s">
        <v>84</v>
      </c>
      <c r="D93" s="237"/>
      <c r="E93" s="237"/>
      <c r="F93" s="237"/>
      <c r="G93" s="237"/>
    </row>
    <row r="94" spans="1:7">
      <c r="A94" s="237" t="s">
        <v>238</v>
      </c>
      <c r="B94" s="237">
        <v>63810</v>
      </c>
      <c r="C94" s="237" t="s">
        <v>85</v>
      </c>
      <c r="D94" s="237"/>
      <c r="E94" s="237"/>
      <c r="F94" s="237"/>
      <c r="G94" s="237"/>
    </row>
    <row r="95" spans="1:7">
      <c r="A95" s="237" t="s">
        <v>239</v>
      </c>
      <c r="B95" s="237">
        <v>63811</v>
      </c>
      <c r="C95" s="237" t="s">
        <v>86</v>
      </c>
      <c r="D95" s="237"/>
      <c r="E95" s="237"/>
      <c r="F95" s="237"/>
      <c r="G95" s="237"/>
    </row>
    <row r="96" spans="1:7">
      <c r="A96" s="237" t="s">
        <v>240</v>
      </c>
      <c r="B96" s="237">
        <v>63910</v>
      </c>
      <c r="C96" s="237" t="s">
        <v>87</v>
      </c>
      <c r="D96" s="237"/>
      <c r="E96" s="237"/>
      <c r="F96" s="237"/>
      <c r="G96" s="237"/>
    </row>
    <row r="97" spans="1:7">
      <c r="A97" s="237" t="s">
        <v>241</v>
      </c>
      <c r="B97" s="237">
        <v>63911</v>
      </c>
      <c r="C97" s="237" t="s">
        <v>88</v>
      </c>
      <c r="D97" s="237"/>
      <c r="E97" s="237"/>
      <c r="F97" s="237"/>
      <c r="G97" s="237"/>
    </row>
    <row r="98" spans="1:7">
      <c r="A98" s="237" t="s">
        <v>242</v>
      </c>
      <c r="B98" s="237">
        <v>63912</v>
      </c>
      <c r="C98" s="237" t="s">
        <v>89</v>
      </c>
      <c r="D98" s="237"/>
      <c r="E98" s="237"/>
      <c r="F98" s="237"/>
      <c r="G98" s="237"/>
    </row>
    <row r="99" spans="1:7">
      <c r="A99" s="237" t="s">
        <v>243</v>
      </c>
      <c r="B99" s="237">
        <v>63913</v>
      </c>
      <c r="C99" s="237" t="s">
        <v>90</v>
      </c>
      <c r="D99" s="237"/>
      <c r="E99" s="237"/>
      <c r="F99" s="237"/>
      <c r="G99" s="237"/>
    </row>
    <row r="100" spans="1:7">
      <c r="A100" s="237" t="s">
        <v>244</v>
      </c>
      <c r="B100" s="237">
        <v>65510</v>
      </c>
      <c r="C100" s="237" t="s">
        <v>114</v>
      </c>
      <c r="D100" s="237"/>
      <c r="E100" s="237"/>
      <c r="F100" s="237"/>
      <c r="G100" s="237"/>
    </row>
    <row r="101" spans="1:7">
      <c r="A101" s="237" t="s">
        <v>245</v>
      </c>
      <c r="B101" s="237">
        <v>65515</v>
      </c>
      <c r="C101" s="237" t="s">
        <v>115</v>
      </c>
      <c r="D101" s="237"/>
      <c r="E101" s="237"/>
      <c r="F101" s="237"/>
      <c r="G101" s="237"/>
    </row>
    <row r="102" spans="1:7">
      <c r="A102" s="237" t="s">
        <v>246</v>
      </c>
      <c r="B102" s="237">
        <v>65520</v>
      </c>
      <c r="C102" s="237" t="s">
        <v>116</v>
      </c>
      <c r="D102" s="237"/>
      <c r="E102" s="237"/>
      <c r="F102" s="237"/>
      <c r="G102" s="237"/>
    </row>
    <row r="103" spans="1:7">
      <c r="A103" s="237" t="s">
        <v>247</v>
      </c>
      <c r="B103" s="237">
        <v>65525</v>
      </c>
      <c r="C103" s="237" t="s">
        <v>117</v>
      </c>
      <c r="D103" s="237"/>
      <c r="E103" s="237"/>
      <c r="F103" s="237"/>
      <c r="G103" s="237"/>
    </row>
    <row r="104" spans="1:7">
      <c r="A104" s="237" t="s">
        <v>248</v>
      </c>
      <c r="B104" s="237">
        <v>65530</v>
      </c>
      <c r="C104" s="237" t="s">
        <v>118</v>
      </c>
      <c r="D104" s="237"/>
      <c r="E104" s="237"/>
      <c r="F104" s="237"/>
      <c r="G104" s="237"/>
    </row>
    <row r="105" spans="1:7">
      <c r="A105" s="237" t="s">
        <v>249</v>
      </c>
      <c r="B105" s="237">
        <v>65610</v>
      </c>
      <c r="C105" s="237" t="s">
        <v>119</v>
      </c>
      <c r="D105" s="237"/>
      <c r="E105" s="237"/>
      <c r="F105" s="237"/>
      <c r="G105" s="237"/>
    </row>
    <row r="106" spans="1:7">
      <c r="A106" s="237" t="s">
        <v>250</v>
      </c>
      <c r="B106" s="237">
        <v>65615</v>
      </c>
      <c r="C106" s="237" t="s">
        <v>120</v>
      </c>
      <c r="D106" s="237"/>
      <c r="E106" s="237"/>
      <c r="F106" s="237"/>
      <c r="G106" s="237"/>
    </row>
    <row r="107" spans="1:7">
      <c r="A107" s="237" t="s">
        <v>251</v>
      </c>
      <c r="B107" s="237">
        <v>65620</v>
      </c>
      <c r="C107" s="237" t="s">
        <v>121</v>
      </c>
      <c r="D107" s="237"/>
      <c r="E107" s="237"/>
      <c r="F107" s="237"/>
      <c r="G107" s="237"/>
    </row>
    <row r="108" spans="1:7">
      <c r="A108" s="237" t="s">
        <v>252</v>
      </c>
      <c r="B108" s="237">
        <v>65710</v>
      </c>
      <c r="C108" s="237" t="s">
        <v>122</v>
      </c>
      <c r="D108" s="237"/>
      <c r="E108" s="237"/>
      <c r="F108" s="237"/>
      <c r="G108" s="237"/>
    </row>
    <row r="109" spans="1:7">
      <c r="A109" s="237" t="s">
        <v>253</v>
      </c>
      <c r="B109" s="237">
        <v>65712</v>
      </c>
      <c r="C109" s="237" t="s">
        <v>123</v>
      </c>
      <c r="D109" s="237"/>
      <c r="E109" s="237"/>
      <c r="F109" s="237"/>
      <c r="G109" s="237"/>
    </row>
    <row r="110" spans="1:7">
      <c r="A110" s="237" t="s">
        <v>254</v>
      </c>
      <c r="B110" s="237">
        <v>65718</v>
      </c>
      <c r="C110" s="237" t="s">
        <v>124</v>
      </c>
      <c r="D110" s="237"/>
      <c r="E110" s="237"/>
      <c r="F110" s="237"/>
      <c r="G110" s="237"/>
    </row>
    <row r="111" spans="1:7">
      <c r="A111" s="237" t="s">
        <v>255</v>
      </c>
      <c r="B111" s="237">
        <v>65719</v>
      </c>
      <c r="C111" s="237" t="s">
        <v>125</v>
      </c>
      <c r="D111" s="237"/>
      <c r="E111" s="237"/>
      <c r="F111" s="237"/>
      <c r="G111" s="237"/>
    </row>
    <row r="112" spans="1:7">
      <c r="A112" s="237" t="s">
        <v>256</v>
      </c>
      <c r="B112" s="237">
        <v>65720</v>
      </c>
      <c r="C112" s="237" t="s">
        <v>126</v>
      </c>
      <c r="D112" s="237"/>
      <c r="E112" s="237"/>
      <c r="F112" s="237"/>
      <c r="G112" s="237"/>
    </row>
    <row r="113" spans="1:7">
      <c r="A113" s="237" t="s">
        <v>257</v>
      </c>
      <c r="B113" s="237">
        <v>65723</v>
      </c>
      <c r="C113" s="237" t="s">
        <v>127</v>
      </c>
      <c r="D113" s="237"/>
      <c r="E113" s="237"/>
      <c r="F113" s="237"/>
      <c r="G113" s="237"/>
    </row>
    <row r="114" spans="1:7">
      <c r="A114" s="237" t="s">
        <v>258</v>
      </c>
      <c r="B114" s="237">
        <v>65724</v>
      </c>
      <c r="C114" s="237" t="s">
        <v>128</v>
      </c>
      <c r="D114" s="237"/>
      <c r="E114" s="237"/>
      <c r="F114" s="237"/>
      <c r="G114" s="237"/>
    </row>
    <row r="115" spans="1:7">
      <c r="A115" s="237" t="s">
        <v>259</v>
      </c>
      <c r="B115" s="237">
        <v>65725</v>
      </c>
      <c r="C115" s="237" t="s">
        <v>129</v>
      </c>
      <c r="D115" s="237"/>
      <c r="E115" s="237"/>
      <c r="F115" s="237"/>
      <c r="G115" s="237"/>
    </row>
    <row r="116" spans="1:7">
      <c r="A116" s="237" t="s">
        <v>260</v>
      </c>
      <c r="B116" s="237">
        <v>65726</v>
      </c>
      <c r="C116" s="237" t="s">
        <v>130</v>
      </c>
      <c r="D116" s="237"/>
      <c r="E116" s="237"/>
      <c r="F116" s="237"/>
      <c r="G116" s="237"/>
    </row>
    <row r="117" spans="1:7">
      <c r="A117" s="237" t="s">
        <v>261</v>
      </c>
      <c r="B117" s="237">
        <v>65727</v>
      </c>
      <c r="C117" s="237" t="s">
        <v>131</v>
      </c>
      <c r="D117" s="237"/>
      <c r="E117" s="237"/>
      <c r="F117" s="237"/>
      <c r="G117" s="237"/>
    </row>
    <row r="118" spans="1:7">
      <c r="A118" s="237" t="s">
        <v>262</v>
      </c>
      <c r="B118" s="237">
        <v>65730</v>
      </c>
      <c r="C118" s="237" t="s">
        <v>132</v>
      </c>
      <c r="D118" s="237"/>
      <c r="E118" s="237"/>
      <c r="F118" s="237"/>
      <c r="G118" s="237"/>
    </row>
    <row r="119" spans="1:7">
      <c r="A119" s="237" t="s">
        <v>263</v>
      </c>
      <c r="B119" s="237">
        <v>70002</v>
      </c>
      <c r="C119" s="237" t="s">
        <v>133</v>
      </c>
      <c r="D119" s="237"/>
      <c r="E119" s="237"/>
      <c r="F119" s="237"/>
      <c r="G119" s="237"/>
    </row>
    <row r="120" spans="1:7">
      <c r="A120" s="237" t="s">
        <v>264</v>
      </c>
      <c r="B120" s="237">
        <v>70003</v>
      </c>
      <c r="C120" s="237" t="s">
        <v>134</v>
      </c>
      <c r="D120" s="237"/>
      <c r="E120" s="237"/>
      <c r="F120" s="237"/>
      <c r="G120" s="237"/>
    </row>
    <row r="121" spans="1:7">
      <c r="A121" s="237" t="s">
        <v>265</v>
      </c>
      <c r="B121" s="237">
        <v>70004</v>
      </c>
      <c r="C121" s="237" t="s">
        <v>135</v>
      </c>
      <c r="D121" s="237"/>
      <c r="E121" s="237"/>
      <c r="F121" s="237"/>
      <c r="G121" s="237"/>
    </row>
    <row r="122" spans="1:7">
      <c r="A122" s="237" t="s">
        <v>266</v>
      </c>
      <c r="B122" s="237">
        <v>70005</v>
      </c>
      <c r="C122" s="237" t="s">
        <v>136</v>
      </c>
      <c r="D122" s="237"/>
      <c r="E122" s="237"/>
      <c r="F122" s="237"/>
      <c r="G122" s="237"/>
    </row>
    <row r="123" spans="1:7">
      <c r="A123" s="237" t="s">
        <v>267</v>
      </c>
      <c r="B123" s="237">
        <v>70006</v>
      </c>
      <c r="C123" s="237" t="s">
        <v>137</v>
      </c>
      <c r="D123" s="237"/>
      <c r="E123" s="237"/>
      <c r="F123" s="237"/>
      <c r="G123" s="237"/>
    </row>
    <row r="124" spans="1:7">
      <c r="A124" s="237" t="s">
        <v>268</v>
      </c>
      <c r="B124" s="237">
        <v>71001</v>
      </c>
      <c r="C124" s="237" t="s">
        <v>138</v>
      </c>
      <c r="D124" s="237"/>
      <c r="E124" s="237"/>
      <c r="F124" s="237"/>
      <c r="G124" s="237"/>
    </row>
    <row r="125" spans="1:7">
      <c r="A125" s="237" t="s">
        <v>269</v>
      </c>
      <c r="B125" s="237">
        <v>71002</v>
      </c>
      <c r="C125" s="237" t="s">
        <v>139</v>
      </c>
      <c r="D125" s="237"/>
      <c r="E125" s="237"/>
      <c r="F125" s="237"/>
      <c r="G125" s="237"/>
    </row>
    <row r="126" spans="1:7">
      <c r="A126" s="237" t="s">
        <v>270</v>
      </c>
      <c r="B126" s="237">
        <v>71003</v>
      </c>
      <c r="C126" s="237" t="s">
        <v>140</v>
      </c>
      <c r="D126" s="237"/>
      <c r="E126" s="237"/>
      <c r="F126" s="237"/>
      <c r="G126" s="237"/>
    </row>
    <row r="127" spans="1:7">
      <c r="A127" s="237" t="s">
        <v>271</v>
      </c>
      <c r="B127" s="237">
        <v>71004</v>
      </c>
      <c r="C127" s="237" t="s">
        <v>141</v>
      </c>
      <c r="D127" s="237"/>
      <c r="E127" s="237"/>
      <c r="F127" s="237"/>
      <c r="G127" s="237"/>
    </row>
    <row r="128" spans="1:7">
      <c r="A128" s="237" t="s">
        <v>272</v>
      </c>
      <c r="B128" s="237">
        <v>73001</v>
      </c>
      <c r="C128" s="237" t="s">
        <v>142</v>
      </c>
      <c r="D128" s="237"/>
      <c r="E128" s="237"/>
      <c r="F128" s="237"/>
      <c r="G128" s="237"/>
    </row>
    <row r="129" spans="1:7">
      <c r="A129" s="237" t="s">
        <v>273</v>
      </c>
      <c r="B129" s="237">
        <v>73002</v>
      </c>
      <c r="C129" s="237" t="s">
        <v>143</v>
      </c>
      <c r="D129" s="237"/>
      <c r="E129" s="237"/>
      <c r="F129" s="237"/>
      <c r="G129" s="237"/>
    </row>
    <row r="130" spans="1:7">
      <c r="A130" s="238" t="s">
        <v>358</v>
      </c>
      <c r="B130" s="238">
        <v>14051</v>
      </c>
      <c r="C130" s="238" t="s">
        <v>359</v>
      </c>
    </row>
    <row r="131" spans="1:7">
      <c r="A131" s="237" t="s">
        <v>10</v>
      </c>
      <c r="B131" s="237"/>
      <c r="C131" s="237"/>
      <c r="D131" s="237"/>
      <c r="E131" s="237"/>
      <c r="F131" s="237"/>
      <c r="G131" s="2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Recipient to Complete</vt:lpstr>
      <vt:lpstr>2.Funding Source to Complete</vt:lpstr>
      <vt:lpstr>3.Office Use Only</vt:lpstr>
      <vt:lpstr>Lists</vt:lpstr>
      <vt:lpstr>AcctLists</vt:lpstr>
      <vt:lpstr>How_was_it_paid?</vt:lpstr>
      <vt:lpstr>'1. Recipient to Complete'!Print_Area</vt:lpstr>
      <vt:lpstr>'2.Funding Source to Complete'!Print_Area</vt:lpstr>
      <vt:lpstr>'3.Office Use Only'!Print_Area</vt:lpstr>
    </vt:vector>
  </TitlesOfParts>
  <Company>University of Puget Sound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dkapla</dc:creator>
  <cp:lastModifiedBy>Angela Markos</cp:lastModifiedBy>
  <cp:lastPrinted>2017-05-08T17:30:43Z</cp:lastPrinted>
  <dcterms:created xsi:type="dcterms:W3CDTF">2014-10-16T22:56:52Z</dcterms:created>
  <dcterms:modified xsi:type="dcterms:W3CDTF">2021-12-20T19:36:32Z</dcterms:modified>
</cp:coreProperties>
</file>